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5" sheetId="1" state="visible" r:id="rId3"/>
  </sheets>
  <definedNames>
    <definedName function="false" hidden="false" localSheetId="0" name="_xlnm.Print_Titles" vbProcedure="false">'лот 5'!$5:$6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<sst xmlns="http://schemas.openxmlformats.org/spreadsheetml/2006/main" count="297" uniqueCount="91">
  <si>
    <t xml:space="preserve">Приложение 1 к заявке</t>
  </si>
  <si>
    <t xml:space="preserve">Характеристика предмета конкурса</t>
  </si>
  <si>
    <r>
      <rPr>
        <b val="true"/>
        <sz val="11"/>
        <rFont val="Times New Roman"/>
        <family val="1"/>
        <charset val="204"/>
      </rPr>
      <t xml:space="preserve">МКД  </t>
    </r>
    <r>
      <rPr>
        <b val="true"/>
        <sz val="13.95"/>
        <rFont val="Times New Roman"/>
        <family val="1"/>
        <charset val="204"/>
      </rPr>
      <t xml:space="preserve">без </t>
    </r>
    <r>
      <rPr>
        <b val="true"/>
        <sz val="11"/>
        <rFont val="Times New Roman"/>
        <family val="1"/>
        <charset val="204"/>
      </rPr>
      <t xml:space="preserve">мест общего пользования</t>
    </r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</si>
  <si>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</si>
  <si>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</si>
  <si>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</si>
  <si>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кадастровый номер дома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</si>
  <si>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</si>
  <si>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</si>
  <si>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</si>
  <si>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год последнего частичного капитального ремонта</t>
  </si>
  <si>
    <t xml:space="preserve">Техническая характеристика (аварийное, ветхое)</t>
  </si>
  <si>
    <t xml:space="preserve">Количество этажей </t>
  </si>
  <si>
    <t xml:space="preserve">Количество квартир 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</si>
  <si>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</si>
  <si>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</si>
  <si>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</si>
  <si>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</si>
  <si>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</si>
  <si>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</si>
  <si>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</si>
  <si>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</si>
  <si>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</si>
  <si>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</si>
  <si>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</si>
  <si>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</si>
  <si>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</si>
  <si>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</si>
  <si>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</si>
  <si>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отопление (централиз., печное, от АГВ)</t>
  </si>
  <si>
    <t xml:space="preserve">лот 4</t>
  </si>
  <si>
    <t xml:space="preserve">ул. Геофизиков</t>
  </si>
  <si>
    <t xml:space="preserve">89:05:020301:1950</t>
  </si>
  <si>
    <t xml:space="preserve">брус</t>
  </si>
  <si>
    <t xml:space="preserve">&lt; 65</t>
  </si>
  <si>
    <t xml:space="preserve">Ц</t>
  </si>
  <si>
    <t xml:space="preserve">М</t>
  </si>
  <si>
    <t xml:space="preserve">кв.1,2,3-Ц</t>
  </si>
  <si>
    <t xml:space="preserve">ул. Кедровая</t>
  </si>
  <si>
    <t xml:space="preserve">89:05:020301:3254</t>
  </si>
  <si>
    <t xml:space="preserve">сб/щит. панели</t>
  </si>
  <si>
    <t xml:space="preserve">Б</t>
  </si>
  <si>
    <t xml:space="preserve">ул. Комарова </t>
  </si>
  <si>
    <t xml:space="preserve">89:05:020301:2360</t>
  </si>
  <si>
    <t xml:space="preserve">авар.</t>
  </si>
  <si>
    <t xml:space="preserve">кв.1-Ц
кв.2-Б</t>
  </si>
  <si>
    <t xml:space="preserve"> 89:05:020301:2033</t>
  </si>
  <si>
    <r>
      <rPr>
        <sz val="9"/>
        <rFont val="Calibri"/>
        <family val="2"/>
        <charset val="204"/>
      </rPr>
      <t xml:space="preserve">&lt;</t>
    </r>
    <r>
      <rPr>
        <sz val="9"/>
        <rFont val="Times New Roman"/>
        <family val="1"/>
        <charset val="204"/>
      </rPr>
      <t xml:space="preserve">65</t>
    </r>
  </si>
  <si>
    <t xml:space="preserve">89:05:020301:2081</t>
  </si>
  <si>
    <t xml:space="preserve">89:05:020301:3235</t>
  </si>
  <si>
    <t xml:space="preserve">кв.1-Б
кв.2-Ц</t>
  </si>
  <si>
    <t xml:space="preserve">ул. Северная </t>
  </si>
  <si>
    <t xml:space="preserve">89:05:020301:7844</t>
  </si>
  <si>
    <t xml:space="preserve">89:05:020301:6380</t>
  </si>
  <si>
    <t xml:space="preserve">7а</t>
  </si>
  <si>
    <t xml:space="preserve">89:05:020301:7082</t>
  </si>
  <si>
    <t xml:space="preserve">ул. Таежная</t>
  </si>
  <si>
    <t xml:space="preserve">89:05:020301:2422</t>
  </si>
  <si>
    <t xml:space="preserve">кв.1,4-Б
кв.2,3-Ц</t>
  </si>
  <si>
    <t xml:space="preserve">ул. Энтузиастов</t>
  </si>
  <si>
    <t xml:space="preserve"> 89:05:020301:2590</t>
  </si>
  <si>
    <t xml:space="preserve">89:05:020301:2469</t>
  </si>
  <si>
    <t xml:space="preserve">89:05:020301:7849</t>
  </si>
  <si>
    <t xml:space="preserve">89:05:020301:2451</t>
  </si>
  <si>
    <t xml:space="preserve">89:05:020301:2685</t>
  </si>
  <si>
    <t xml:space="preserve">89:05:020301:2056</t>
  </si>
  <si>
    <t xml:space="preserve">Итого</t>
  </si>
  <si>
    <t xml:space="preserve">ул. Волынова</t>
  </si>
  <si>
    <t xml:space="preserve">89:05:020301:2025</t>
  </si>
  <si>
    <t xml:space="preserve">блоки</t>
  </si>
  <si>
    <t xml:space="preserve">89:05:020301:1991</t>
  </si>
  <si>
    <t xml:space="preserve">кв.4-Б
кв.1,2,3-Ц</t>
  </si>
  <si>
    <r>
      <rPr>
        <b val="true"/>
        <sz val="11"/>
        <rFont val="Times New Roman"/>
        <family val="1"/>
        <charset val="204"/>
      </rPr>
      <t xml:space="preserve">МКД  </t>
    </r>
    <r>
      <rPr>
        <b val="true"/>
        <sz val="13.95"/>
        <rFont val="Times New Roman"/>
        <family val="1"/>
        <charset val="204"/>
      </rPr>
      <t xml:space="preserve">с  </t>
    </r>
    <r>
      <rPr>
        <b val="true"/>
        <sz val="11"/>
        <rFont val="Times New Roman"/>
        <family val="1"/>
        <charset val="204"/>
      </rPr>
      <t xml:space="preserve">местами общего пользования</t>
    </r>
  </si>
  <si>
    <t xml:space="preserve">лот 5</t>
  </si>
  <si>
    <t xml:space="preserve">ул. Восточная</t>
  </si>
  <si>
    <t xml:space="preserve">89:05:020301:262</t>
  </si>
  <si>
    <t xml:space="preserve"> 89:05:020301:2026</t>
  </si>
  <si>
    <t xml:space="preserve">кв.3/5,6,8,9-Ц
кв.1/2,7-Б</t>
  </si>
  <si>
    <t xml:space="preserve">89:05:020301:269</t>
  </si>
  <si>
    <t xml:space="preserve">89:05:020301:2446</t>
  </si>
  <si>
    <t xml:space="preserve">кв.5/6,7,8-Ц
кв.1,2/4,3-Б</t>
  </si>
  <si>
    <t xml:space="preserve"> 89:05:020301:242</t>
  </si>
  <si>
    <t xml:space="preserve">89:05:020301:2000</t>
  </si>
  <si>
    <t xml:space="preserve">брусовые</t>
  </si>
  <si>
    <t xml:space="preserve">кв.1-Ц
кв.2,3-Б</t>
  </si>
  <si>
    <t xml:space="preserve"> 89:05:020301:243</t>
  </si>
  <si>
    <t xml:space="preserve"> 89:05:020301:1979</t>
  </si>
  <si>
    <t xml:space="preserve">кв.2-Ц
кв.1,3-Б</t>
  </si>
  <si>
    <t xml:space="preserve">89:05:020301:245</t>
  </si>
  <si>
    <t xml:space="preserve">89:05:020301:2003</t>
  </si>
  <si>
    <t xml:space="preserve">кв.3-Ц
кв.1,2-Б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</si>
</sst>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"/>
    <numFmt numFmtId="167" formatCode="d/m/yy"/>
    <numFmt numFmtId="168" formatCode="dd/mmm"/>
    <numFmt numFmtId="169" formatCode="#,###.00"/>
    <numFmt numFmtId="170" formatCode="#,##0.0"/>
    <numFmt numFmtId="171" formatCode="0.00"/>
  </numFmts>
  <fonts count="22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11"/>
      <name val="Times New Roman"/>
      <family val="1"/>
      <charset val="1"/>
    </font>
    <font>
      <b val="true"/>
      <sz val="12"/>
      <name val="Arial"/>
      <family val="2"/>
      <charset val="1"/>
    </font>
    <font>
      <b val="true"/>
      <sz val="11"/>
      <name val="Times New Roman"/>
      <family val="1"/>
      <charset val="204"/>
    </font>
    <font>
      <b val="true"/>
      <sz val="13.95"/>
      <name val="Times New Roman"/>
      <family val="1"/>
      <charset val="204"/>
    </font>
    <font>
      <b val="true"/>
      <sz val="12"/>
      <color rgb="FFFF0000"/>
      <name val="Arial"/>
      <family val="2"/>
      <charset val="1"/>
    </font>
    <font>
      <sz val="8"/>
      <name val="Arial"/>
      <family val="2"/>
      <charset val="1"/>
    </font>
    <font>
      <sz val="9"/>
      <color rgb="FF000000"/>
      <name val="Arial"/>
      <family val="2"/>
      <charset val="1"/>
    </font>
    <font>
      <sz val="8"/>
      <name val="Times New Roman"/>
      <family val="1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b val="true"/>
      <sz val="9"/>
      <name val="Arial"/>
      <family val="2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5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5" fillId="0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7" fontId="17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9" fillId="0" borderId="3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9" fontId="5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5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19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5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2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5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5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5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2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2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5" fillId="2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5" fillId="2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5" fillId="0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5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2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71" fontId="1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4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0" ySplit="7" topLeftCell="A33" activePane="bottomLeft" state="frozen"/>
      <selection pane="topLeft" activeCell="A1" activeCellId="0" sqref="A1"/>
      <selection pane="bottomLeft" activeCell="AC27" activeCellId="0" sqref="AC27"/>
    </sheetView>
  </sheetViews>
  <sheetFormatPr defaultColWidth="9.109375" defaultRowHeight="15" zeroHeight="false" outlineLevelRow="1" outlineLevelCol="1"/>
  <cols>
    <col collapsed="false" customWidth="true" hidden="true" outlineLevel="0" max="1" min="1" style="1" width="5.33"/>
    <col collapsed="false" customWidth="true" hidden="false" outlineLevel="0" max="2" min="2" style="2" width="3.88"/>
    <col collapsed="false" customWidth="true" hidden="false" outlineLevel="0" max="3" min="3" style="3" width="15.95"/>
    <col collapsed="false" customWidth="true" hidden="false" outlineLevel="0" max="4" min="4" style="3" width="4.11"/>
    <col collapsed="false" customWidth="true" hidden="true" outlineLevel="1" max="5" min="5" style="4" width="11.67"/>
    <col collapsed="false" customWidth="true" hidden="false" outlineLevel="0" max="6" min="6" style="4" width="16.07"/>
    <col collapsed="false" customWidth="true" hidden="false" outlineLevel="0" max="7" min="7" style="4" width="10.06"/>
    <col collapsed="false" customWidth="true" hidden="false" outlineLevel="0" max="8" min="8" style="4" width="5.21"/>
    <col collapsed="false" customWidth="true" hidden="false" outlineLevel="0" max="9" min="9" style="4" width="6"/>
    <col collapsed="false" customWidth="true" hidden="false" outlineLevel="0" max="10" min="10" style="4" width="5.66"/>
    <col collapsed="false" customWidth="true" hidden="false" outlineLevel="0" max="11" min="11" style="5" width="5.78"/>
    <col collapsed="false" customWidth="true" hidden="false" outlineLevel="0" max="13" min="12" style="4" width="2.54"/>
    <col collapsed="false" customWidth="true" hidden="false" outlineLevel="0" max="15" min="14" style="5" width="7.76"/>
    <col collapsed="false" customWidth="true" hidden="false" outlineLevel="0" max="16" min="16" style="4" width="7.67"/>
    <col collapsed="false" customWidth="true" hidden="false" outlineLevel="0" max="17" min="17" style="5" width="8.21"/>
    <col collapsed="false" customWidth="true" hidden="false" outlineLevel="0" max="18" min="18" style="4" width="7.76"/>
    <col collapsed="false" customWidth="true" hidden="true" outlineLevel="0" max="19" min="19" style="5" width="4.56"/>
    <col collapsed="false" customWidth="true" hidden="false" outlineLevel="0" max="20" min="20" style="5" width="4.11"/>
    <col collapsed="false" customWidth="true" hidden="false" outlineLevel="0" max="21" min="21" style="1" width="4.44"/>
    <col collapsed="false" customWidth="true" hidden="false" outlineLevel="0" max="22" min="22" style="5" width="16.21"/>
    <col collapsed="false" customWidth="true" hidden="false" outlineLevel="0" max="23" min="23" style="5" width="6.17"/>
    <col collapsed="false" customWidth="true" hidden="false" outlineLevel="0" max="24" min="24" style="1" width="8.67"/>
    <col collapsed="false" customWidth="true" hidden="false" outlineLevel="0" max="25" min="25" style="6" width="11.44"/>
    <col collapsed="false" customWidth="false" hidden="false" outlineLevel="0" max="27" min="26" style="6" width="9.11"/>
    <col collapsed="false" customWidth="false" hidden="false" outlineLevel="0" max="16384" min="28" style="1" width="9.11"/>
  </cols>
  <sheetData>
    <row r="1" s="5" customFormat="true" ht="15" hidden="false" customHeight="false" outlineLevel="0" collapsed="false">
      <c r="A1" s="7"/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7"/>
      <c r="V1" s="10" t="s">
        <v>0</v>
      </c>
      <c r="W1" s="7"/>
      <c r="X1" s="7"/>
      <c r="Y1" s="11"/>
      <c r="Z1" s="11"/>
      <c r="AA1" s="11"/>
    </row>
    <row r="2" s="16" customFormat="true" ht="8.25" hidden="false" customHeight="true" outlineLevel="0" collapsed="false">
      <c r="A2" s="12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2"/>
      <c r="V2" s="12"/>
      <c r="W2" s="12"/>
      <c r="X2" s="12"/>
      <c r="Y2" s="15"/>
      <c r="Z2" s="15"/>
      <c r="AA2" s="15"/>
    </row>
    <row r="3" s="5" customFormat="true" ht="15" hidden="false" customHeight="false" outlineLevel="0" collapsed="false">
      <c r="A3" s="7"/>
      <c r="B3" s="17" t="s">
        <v>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7"/>
      <c r="Y3" s="11"/>
      <c r="Z3" s="11"/>
      <c r="AA3" s="11"/>
    </row>
    <row r="4" s="24" customFormat="true" ht="30.55" hidden="false" customHeight="true" outlineLevel="0" collapsed="false">
      <c r="A4" s="18"/>
      <c r="B4" s="19"/>
      <c r="C4" s="20" t="s">
        <v>2</v>
      </c>
      <c r="D4" s="21"/>
      <c r="E4" s="14"/>
      <c r="F4" s="14"/>
      <c r="G4" s="14"/>
      <c r="H4" s="14"/>
      <c r="I4" s="14"/>
      <c r="J4" s="14"/>
      <c r="K4" s="12"/>
      <c r="L4" s="14"/>
      <c r="M4" s="14"/>
      <c r="N4" s="12"/>
      <c r="O4" s="14"/>
      <c r="P4" s="14"/>
      <c r="Q4" s="14"/>
      <c r="R4" s="14"/>
      <c r="S4" s="22"/>
      <c r="T4" s="22"/>
      <c r="U4" s="22"/>
      <c r="V4" s="22"/>
      <c r="W4" s="22"/>
      <c r="X4" s="18"/>
      <c r="Y4" s="23"/>
      <c r="Z4" s="23"/>
      <c r="AA4" s="23"/>
    </row>
    <row r="5" s="31" customFormat="true" ht="18" hidden="false" customHeight="true" outlineLevel="0" collapsed="false">
      <c r="A5" s="25"/>
      <c r="B5" s="26" t="s">
        <v>3</v>
      </c>
      <c r="C5" s="27" t="s">
        <v>4</v>
      </c>
      <c r="D5" s="27"/>
      <c r="E5" s="28" t="s">
        <v>5</v>
      </c>
      <c r="F5" s="28" t="s">
        <v>6</v>
      </c>
      <c r="G5" s="28" t="s">
        <v>7</v>
      </c>
      <c r="H5" s="28" t="s">
        <v>8</v>
      </c>
      <c r="I5" s="28" t="s">
        <v>9</v>
      </c>
      <c r="J5" s="28" t="s">
        <v>10</v>
      </c>
      <c r="K5" s="28" t="s">
        <v>11</v>
      </c>
      <c r="L5" s="28" t="s">
        <v>12</v>
      </c>
      <c r="M5" s="28" t="s">
        <v>13</v>
      </c>
      <c r="N5" s="27" t="s">
        <v>14</v>
      </c>
      <c r="O5" s="27" t="s">
        <v>15</v>
      </c>
      <c r="P5" s="27"/>
      <c r="Q5" s="27"/>
      <c r="R5" s="27"/>
      <c r="S5" s="27"/>
      <c r="T5" s="27" t="s">
        <v>16</v>
      </c>
      <c r="U5" s="27"/>
      <c r="V5" s="27"/>
      <c r="W5" s="27"/>
      <c r="X5" s="29" t="s">
        <v>17</v>
      </c>
      <c r="Y5" s="30" t="s">
        <v>18</v>
      </c>
      <c r="Z5" s="30" t="s">
        <v>19</v>
      </c>
      <c r="AA5" s="30" t="s">
        <v>20</v>
      </c>
    </row>
    <row r="6" s="31" customFormat="true" ht="82.5" hidden="false" customHeight="true" outlineLevel="0" collapsed="false">
      <c r="A6" s="25"/>
      <c r="B6" s="26"/>
      <c r="C6" s="27"/>
      <c r="D6" s="27"/>
      <c r="E6" s="28"/>
      <c r="F6" s="28"/>
      <c r="G6" s="28"/>
      <c r="H6" s="28"/>
      <c r="I6" s="28"/>
      <c r="J6" s="28"/>
      <c r="K6" s="28"/>
      <c r="L6" s="28"/>
      <c r="M6" s="28"/>
      <c r="N6" s="27"/>
      <c r="O6" s="28" t="s">
        <v>21</v>
      </c>
      <c r="P6" s="28" t="s">
        <v>22</v>
      </c>
      <c r="Q6" s="28" t="s">
        <v>23</v>
      </c>
      <c r="R6" s="28" t="s">
        <v>24</v>
      </c>
      <c r="S6" s="28" t="s">
        <v>25</v>
      </c>
      <c r="T6" s="28" t="s">
        <v>26</v>
      </c>
      <c r="U6" s="28" t="s">
        <v>27</v>
      </c>
      <c r="V6" s="28" t="s">
        <v>28</v>
      </c>
      <c r="W6" s="28" t="s">
        <v>29</v>
      </c>
      <c r="X6" s="29"/>
      <c r="Y6" s="30"/>
      <c r="Z6" s="30"/>
      <c r="AA6" s="30"/>
    </row>
    <row r="7" s="31" customFormat="true" ht="14.35" hidden="false" customHeight="false" outlineLevel="0" collapsed="false">
      <c r="A7" s="25"/>
      <c r="B7" s="32" t="n">
        <v>1</v>
      </c>
      <c r="C7" s="32" t="n">
        <v>2</v>
      </c>
      <c r="D7" s="32" t="n">
        <v>3</v>
      </c>
      <c r="E7" s="33" t="n">
        <v>4</v>
      </c>
      <c r="F7" s="32" t="n">
        <v>4</v>
      </c>
      <c r="G7" s="32" t="n">
        <v>5</v>
      </c>
      <c r="H7" s="32" t="n">
        <v>6</v>
      </c>
      <c r="I7" s="32" t="n">
        <v>7</v>
      </c>
      <c r="J7" s="32" t="n">
        <v>8</v>
      </c>
      <c r="K7" s="32" t="n">
        <v>9</v>
      </c>
      <c r="L7" s="32" t="n">
        <v>10</v>
      </c>
      <c r="M7" s="32" t="n">
        <v>11</v>
      </c>
      <c r="N7" s="32" t="n">
        <v>12</v>
      </c>
      <c r="O7" s="32" t="n">
        <v>13</v>
      </c>
      <c r="P7" s="32" t="n">
        <v>14</v>
      </c>
      <c r="Q7" s="32" t="n">
        <v>15</v>
      </c>
      <c r="R7" s="32" t="n">
        <v>16</v>
      </c>
      <c r="S7" s="27" t="n">
        <v>16</v>
      </c>
      <c r="T7" s="32" t="n">
        <v>17</v>
      </c>
      <c r="U7" s="32" t="n">
        <v>18</v>
      </c>
      <c r="V7" s="32" t="n">
        <v>19</v>
      </c>
      <c r="W7" s="32" t="n">
        <v>20</v>
      </c>
      <c r="X7" s="32" t="n">
        <v>21</v>
      </c>
      <c r="Y7" s="32" t="n">
        <v>22</v>
      </c>
      <c r="Z7" s="32" t="n">
        <v>23</v>
      </c>
      <c r="AA7" s="34" t="n">
        <v>24</v>
      </c>
    </row>
    <row r="8" s="45" customFormat="true" ht="14.35" hidden="false" customHeight="false" outlineLevel="0" collapsed="false">
      <c r="A8" s="35" t="s">
        <v>30</v>
      </c>
      <c r="B8" s="36" t="n">
        <v>1</v>
      </c>
      <c r="C8" s="37" t="s">
        <v>31</v>
      </c>
      <c r="D8" s="38" t="n">
        <v>11</v>
      </c>
      <c r="E8" s="39"/>
      <c r="F8" s="38" t="s">
        <v>32</v>
      </c>
      <c r="G8" s="40" t="s">
        <v>33</v>
      </c>
      <c r="H8" s="41" t="n">
        <v>1983</v>
      </c>
      <c r="I8" s="42" t="s">
        <v>34</v>
      </c>
      <c r="J8" s="41"/>
      <c r="K8" s="39"/>
      <c r="L8" s="41" t="n">
        <v>1</v>
      </c>
      <c r="M8" s="41" t="n">
        <v>3</v>
      </c>
      <c r="N8" s="43" t="n">
        <v>470</v>
      </c>
      <c r="O8" s="43" t="n">
        <v>156.8</v>
      </c>
      <c r="P8" s="43" t="n">
        <v>136.7</v>
      </c>
      <c r="Q8" s="43" t="n">
        <v>717</v>
      </c>
      <c r="R8" s="43" t="n">
        <v>532</v>
      </c>
      <c r="S8" s="43"/>
      <c r="T8" s="38" t="s">
        <v>35</v>
      </c>
      <c r="U8" s="38" t="s">
        <v>36</v>
      </c>
      <c r="V8" s="36" t="s">
        <v>37</v>
      </c>
      <c r="W8" s="38" t="s">
        <v>35</v>
      </c>
      <c r="X8" s="39" t="n">
        <v>8.12</v>
      </c>
      <c r="Y8" s="44" t="n">
        <f aca="false">X8*P8*12</f>
        <v>13320.048</v>
      </c>
      <c r="Z8" s="44" t="n">
        <f aca="false">P8*X8*5%</f>
        <v>55.5002</v>
      </c>
      <c r="AA8" s="44" t="n">
        <f aca="false">P8*X8*0.5</f>
        <v>555.002</v>
      </c>
    </row>
    <row r="9" s="45" customFormat="true" ht="22.35" hidden="false" customHeight="false" outlineLevel="0" collapsed="false">
      <c r="A9" s="35" t="s">
        <v>30</v>
      </c>
      <c r="B9" s="36" t="n">
        <v>2</v>
      </c>
      <c r="C9" s="37" t="s">
        <v>38</v>
      </c>
      <c r="D9" s="38" t="n">
        <v>2</v>
      </c>
      <c r="E9" s="39"/>
      <c r="F9" s="38" t="s">
        <v>39</v>
      </c>
      <c r="G9" s="40" t="s">
        <v>40</v>
      </c>
      <c r="H9" s="41" t="n">
        <v>1981</v>
      </c>
      <c r="I9" s="42" t="s">
        <v>34</v>
      </c>
      <c r="J9" s="41"/>
      <c r="K9" s="39"/>
      <c r="L9" s="41" t="n">
        <v>1</v>
      </c>
      <c r="M9" s="41" t="n">
        <v>2</v>
      </c>
      <c r="N9" s="43" t="n">
        <v>321</v>
      </c>
      <c r="O9" s="43" t="n">
        <v>92.6</v>
      </c>
      <c r="P9" s="43" t="n">
        <v>92.6</v>
      </c>
      <c r="Q9" s="43" t="n">
        <v>300</v>
      </c>
      <c r="R9" s="43" t="n">
        <v>174.3</v>
      </c>
      <c r="S9" s="43"/>
      <c r="T9" s="38" t="s">
        <v>35</v>
      </c>
      <c r="U9" s="38" t="s">
        <v>36</v>
      </c>
      <c r="V9" s="38" t="s">
        <v>41</v>
      </c>
      <c r="W9" s="38" t="s">
        <v>35</v>
      </c>
      <c r="X9" s="39" t="n">
        <v>8.12</v>
      </c>
      <c r="Y9" s="44" t="n">
        <f aca="false">X9*P9*12</f>
        <v>9022.944</v>
      </c>
      <c r="Z9" s="44" t="n">
        <f aca="false">P9*X9*5%</f>
        <v>37.5956</v>
      </c>
      <c r="AA9" s="44" t="n">
        <f aca="false">P9*X9*0.5</f>
        <v>375.956</v>
      </c>
    </row>
    <row r="10" s="45" customFormat="true" ht="26.25" hidden="false" customHeight="true" outlineLevel="0" collapsed="false">
      <c r="A10" s="35" t="s">
        <v>30</v>
      </c>
      <c r="B10" s="36" t="n">
        <v>3</v>
      </c>
      <c r="C10" s="37" t="s">
        <v>42</v>
      </c>
      <c r="D10" s="38" t="n">
        <v>2</v>
      </c>
      <c r="E10" s="39"/>
      <c r="F10" s="38" t="s">
        <v>43</v>
      </c>
      <c r="G10" s="40" t="s">
        <v>40</v>
      </c>
      <c r="H10" s="41" t="n">
        <v>1982</v>
      </c>
      <c r="I10" s="42" t="s">
        <v>34</v>
      </c>
      <c r="J10" s="41"/>
      <c r="K10" s="39" t="s">
        <v>44</v>
      </c>
      <c r="L10" s="41" t="n">
        <v>1</v>
      </c>
      <c r="M10" s="41" t="n">
        <v>2</v>
      </c>
      <c r="N10" s="43" t="n">
        <v>417</v>
      </c>
      <c r="O10" s="43" t="n">
        <v>108.9</v>
      </c>
      <c r="P10" s="43" t="n">
        <v>108.9</v>
      </c>
      <c r="Q10" s="43" t="n">
        <v>165.3</v>
      </c>
      <c r="R10" s="43" t="n">
        <f aca="false">715-Q10</f>
        <v>549.7</v>
      </c>
      <c r="S10" s="43"/>
      <c r="T10" s="38" t="s">
        <v>35</v>
      </c>
      <c r="U10" s="38" t="s">
        <v>36</v>
      </c>
      <c r="V10" s="36" t="s">
        <v>45</v>
      </c>
      <c r="W10" s="38" t="s">
        <v>35</v>
      </c>
      <c r="X10" s="39" t="n">
        <v>8.12</v>
      </c>
      <c r="Y10" s="44" t="n">
        <f aca="false">X10*P10*12</f>
        <v>10611.216</v>
      </c>
      <c r="Z10" s="44" t="n">
        <f aca="false">P10*X10*5%</f>
        <v>44.2134</v>
      </c>
      <c r="AA10" s="44" t="n">
        <f aca="false">P10*X10*0.5</f>
        <v>442.134</v>
      </c>
    </row>
    <row r="11" s="45" customFormat="true" ht="22.35" hidden="false" customHeight="false" outlineLevel="0" collapsed="false">
      <c r="A11" s="35" t="s">
        <v>30</v>
      </c>
      <c r="B11" s="36" t="n">
        <v>4</v>
      </c>
      <c r="C11" s="37" t="s">
        <v>42</v>
      </c>
      <c r="D11" s="38" t="n">
        <v>4</v>
      </c>
      <c r="E11" s="39"/>
      <c r="F11" s="38" t="s">
        <v>46</v>
      </c>
      <c r="G11" s="40" t="s">
        <v>40</v>
      </c>
      <c r="H11" s="41" t="n">
        <v>1982</v>
      </c>
      <c r="I11" s="46" t="s">
        <v>47</v>
      </c>
      <c r="J11" s="41"/>
      <c r="K11" s="39" t="s">
        <v>44</v>
      </c>
      <c r="L11" s="41" t="n">
        <v>1</v>
      </c>
      <c r="M11" s="41" t="n">
        <v>2</v>
      </c>
      <c r="N11" s="43" t="n">
        <v>279</v>
      </c>
      <c r="O11" s="43" t="n">
        <v>88.3</v>
      </c>
      <c r="P11" s="43" t="n">
        <v>74.4</v>
      </c>
      <c r="Q11" s="43"/>
      <c r="R11" s="43" t="n">
        <f aca="false">685-O11</f>
        <v>596.7</v>
      </c>
      <c r="S11" s="43" t="n">
        <v>0.0685</v>
      </c>
      <c r="T11" s="38" t="s">
        <v>35</v>
      </c>
      <c r="U11" s="38" t="s">
        <v>36</v>
      </c>
      <c r="V11" s="38" t="s">
        <v>41</v>
      </c>
      <c r="W11" s="38" t="s">
        <v>35</v>
      </c>
      <c r="X11" s="39" t="n">
        <v>8.12</v>
      </c>
      <c r="Y11" s="44" t="n">
        <f aca="false">X11*P11*12</f>
        <v>7249.536</v>
      </c>
      <c r="Z11" s="44" t="n">
        <f aca="false">P11*X11*5%</f>
        <v>30.2064</v>
      </c>
      <c r="AA11" s="44" t="n">
        <f aca="false">P11*X11*0.5</f>
        <v>302.064</v>
      </c>
    </row>
    <row r="12" s="45" customFormat="true" ht="14.35" hidden="false" customHeight="false" outlineLevel="0" collapsed="false">
      <c r="A12" s="35" t="s">
        <v>30</v>
      </c>
      <c r="B12" s="36" t="n">
        <v>5</v>
      </c>
      <c r="C12" s="37" t="s">
        <v>42</v>
      </c>
      <c r="D12" s="38" t="n">
        <v>6</v>
      </c>
      <c r="E12" s="39"/>
      <c r="F12" s="38" t="s">
        <v>48</v>
      </c>
      <c r="G12" s="40" t="s">
        <v>33</v>
      </c>
      <c r="H12" s="41" t="n">
        <v>1982</v>
      </c>
      <c r="I12" s="42" t="s">
        <v>34</v>
      </c>
      <c r="J12" s="41"/>
      <c r="K12" s="39"/>
      <c r="L12" s="41" t="n">
        <v>1</v>
      </c>
      <c r="M12" s="41" t="n">
        <v>2</v>
      </c>
      <c r="N12" s="43" t="n">
        <v>360</v>
      </c>
      <c r="O12" s="43" t="n">
        <v>100.7</v>
      </c>
      <c r="P12" s="43" t="n">
        <v>100.7</v>
      </c>
      <c r="Q12" s="43" t="n">
        <v>420</v>
      </c>
      <c r="R12" s="43" t="n">
        <v>285.7</v>
      </c>
      <c r="S12" s="43"/>
      <c r="T12" s="38" t="s">
        <v>35</v>
      </c>
      <c r="U12" s="38" t="s">
        <v>36</v>
      </c>
      <c r="V12" s="38" t="s">
        <v>41</v>
      </c>
      <c r="W12" s="38" t="s">
        <v>35</v>
      </c>
      <c r="X12" s="39" t="n">
        <v>8.12</v>
      </c>
      <c r="Y12" s="44" t="n">
        <f aca="false">X12*P12*12</f>
        <v>9812.208</v>
      </c>
      <c r="Z12" s="44" t="n">
        <f aca="false">P12*X12*5%</f>
        <v>40.8842</v>
      </c>
      <c r="AA12" s="44" t="n">
        <f aca="false">P12*X12*0.5</f>
        <v>408.842</v>
      </c>
    </row>
    <row r="13" s="45" customFormat="true" ht="22.35" hidden="false" customHeight="false" outlineLevel="0" collapsed="false">
      <c r="A13" s="35" t="s">
        <v>30</v>
      </c>
      <c r="B13" s="36" t="n">
        <v>6</v>
      </c>
      <c r="C13" s="37" t="s">
        <v>42</v>
      </c>
      <c r="D13" s="38" t="n">
        <v>10</v>
      </c>
      <c r="E13" s="39"/>
      <c r="F13" s="38" t="s">
        <v>49</v>
      </c>
      <c r="G13" s="40" t="s">
        <v>33</v>
      </c>
      <c r="H13" s="41" t="n">
        <v>1982</v>
      </c>
      <c r="I13" s="42" t="s">
        <v>34</v>
      </c>
      <c r="J13" s="41"/>
      <c r="K13" s="39"/>
      <c r="L13" s="41" t="n">
        <v>1</v>
      </c>
      <c r="M13" s="41" t="n">
        <v>2</v>
      </c>
      <c r="N13" s="43" t="n">
        <v>442</v>
      </c>
      <c r="O13" s="43" t="n">
        <v>118.5</v>
      </c>
      <c r="P13" s="43" t="n">
        <v>118.5</v>
      </c>
      <c r="Q13" s="43" t="n">
        <v>396</v>
      </c>
      <c r="R13" s="43" t="n">
        <v>216</v>
      </c>
      <c r="S13" s="43"/>
      <c r="T13" s="38" t="s">
        <v>35</v>
      </c>
      <c r="U13" s="38" t="s">
        <v>36</v>
      </c>
      <c r="V13" s="36" t="s">
        <v>50</v>
      </c>
      <c r="W13" s="38" t="s">
        <v>35</v>
      </c>
      <c r="X13" s="39" t="n">
        <v>8.12</v>
      </c>
      <c r="Y13" s="44" t="n">
        <f aca="false">X13*P13*12</f>
        <v>11546.64</v>
      </c>
      <c r="Z13" s="44" t="n">
        <f aca="false">P13*X13*5%</f>
        <v>48.111</v>
      </c>
      <c r="AA13" s="44" t="n">
        <f aca="false">P13*X13*0.5</f>
        <v>481.11</v>
      </c>
    </row>
    <row r="14" s="45" customFormat="true" ht="22.35" hidden="false" customHeight="false" outlineLevel="0" collapsed="false">
      <c r="A14" s="35" t="s">
        <v>30</v>
      </c>
      <c r="B14" s="36" t="n">
        <v>7</v>
      </c>
      <c r="C14" s="37" t="s">
        <v>51</v>
      </c>
      <c r="D14" s="38" t="n">
        <v>2</v>
      </c>
      <c r="E14" s="39"/>
      <c r="F14" s="38" t="s">
        <v>52</v>
      </c>
      <c r="G14" s="40" t="s">
        <v>40</v>
      </c>
      <c r="H14" s="36" t="n">
        <v>1999</v>
      </c>
      <c r="I14" s="42" t="s">
        <v>34</v>
      </c>
      <c r="J14" s="36"/>
      <c r="K14" s="39"/>
      <c r="L14" s="41" t="n">
        <v>1</v>
      </c>
      <c r="M14" s="41" t="n">
        <v>2</v>
      </c>
      <c r="N14" s="43" t="n">
        <v>340.1</v>
      </c>
      <c r="O14" s="43" t="n">
        <v>115.9</v>
      </c>
      <c r="P14" s="43" t="n">
        <v>115.9</v>
      </c>
      <c r="Q14" s="43"/>
      <c r="R14" s="43" t="n">
        <f aca="false">685-O14</f>
        <v>569.1</v>
      </c>
      <c r="S14" s="43"/>
      <c r="T14" s="38" t="s">
        <v>35</v>
      </c>
      <c r="U14" s="38" t="s">
        <v>36</v>
      </c>
      <c r="V14" s="38" t="s">
        <v>41</v>
      </c>
      <c r="W14" s="38" t="s">
        <v>35</v>
      </c>
      <c r="X14" s="39" t="n">
        <v>8.12</v>
      </c>
      <c r="Y14" s="44" t="n">
        <f aca="false">X14*P14*12</f>
        <v>11293.296</v>
      </c>
      <c r="Z14" s="44" t="n">
        <f aca="false">P14*X14*5%</f>
        <v>47.0554</v>
      </c>
      <c r="AA14" s="44" t="n">
        <f aca="false">P14*X14*0.5</f>
        <v>470.554</v>
      </c>
    </row>
    <row r="15" s="45" customFormat="true" ht="22.35" hidden="false" customHeight="false" outlineLevel="0" collapsed="false">
      <c r="A15" s="35" t="s">
        <v>30</v>
      </c>
      <c r="B15" s="36" t="n">
        <v>8</v>
      </c>
      <c r="C15" s="37" t="s">
        <v>51</v>
      </c>
      <c r="D15" s="38" t="n">
        <v>4</v>
      </c>
      <c r="E15" s="39"/>
      <c r="F15" s="38" t="s">
        <v>53</v>
      </c>
      <c r="G15" s="40" t="s">
        <v>40</v>
      </c>
      <c r="H15" s="36" t="n">
        <v>2001</v>
      </c>
      <c r="I15" s="42" t="s">
        <v>34</v>
      </c>
      <c r="J15" s="36"/>
      <c r="K15" s="39"/>
      <c r="L15" s="41" t="n">
        <v>1</v>
      </c>
      <c r="M15" s="41" t="n">
        <v>2</v>
      </c>
      <c r="N15" s="43" t="n">
        <v>204</v>
      </c>
      <c r="O15" s="43" t="n">
        <v>57.5</v>
      </c>
      <c r="P15" s="43" t="n">
        <v>57.5</v>
      </c>
      <c r="Q15" s="43" t="n">
        <v>158.9</v>
      </c>
      <c r="R15" s="43" t="n">
        <v>89.6</v>
      </c>
      <c r="S15" s="43"/>
      <c r="T15" s="38" t="s">
        <v>35</v>
      </c>
      <c r="U15" s="38" t="s">
        <v>36</v>
      </c>
      <c r="V15" s="38" t="s">
        <v>41</v>
      </c>
      <c r="W15" s="38" t="s">
        <v>35</v>
      </c>
      <c r="X15" s="39" t="n">
        <v>8.12</v>
      </c>
      <c r="Y15" s="44" t="n">
        <f aca="false">X15*P15*12</f>
        <v>5602.8</v>
      </c>
      <c r="Z15" s="44" t="n">
        <f aca="false">P15*X15*5%</f>
        <v>23.345</v>
      </c>
      <c r="AA15" s="44" t="n">
        <f aca="false">P15*X15*0.5</f>
        <v>233.45</v>
      </c>
    </row>
    <row r="16" s="45" customFormat="true" ht="22.35" hidden="false" customHeight="false" outlineLevel="0" collapsed="false">
      <c r="A16" s="35" t="s">
        <v>30</v>
      </c>
      <c r="B16" s="36" t="n">
        <v>9</v>
      </c>
      <c r="C16" s="37" t="s">
        <v>51</v>
      </c>
      <c r="D16" s="47" t="s">
        <v>54</v>
      </c>
      <c r="E16" s="39"/>
      <c r="F16" s="38" t="s">
        <v>55</v>
      </c>
      <c r="G16" s="40" t="s">
        <v>33</v>
      </c>
      <c r="H16" s="36" t="n">
        <v>1982</v>
      </c>
      <c r="I16" s="42" t="s">
        <v>34</v>
      </c>
      <c r="J16" s="36"/>
      <c r="K16" s="39" t="s">
        <v>44</v>
      </c>
      <c r="L16" s="41" t="n">
        <v>1</v>
      </c>
      <c r="M16" s="41" t="n">
        <v>2</v>
      </c>
      <c r="N16" s="43" t="n">
        <v>244</v>
      </c>
      <c r="O16" s="43" t="n">
        <v>95.5</v>
      </c>
      <c r="P16" s="43" t="n">
        <v>95.5</v>
      </c>
      <c r="Q16" s="43" t="n">
        <v>375</v>
      </c>
      <c r="R16" s="43" t="n">
        <v>231.3</v>
      </c>
      <c r="S16" s="43"/>
      <c r="T16" s="38" t="s">
        <v>35</v>
      </c>
      <c r="U16" s="38" t="s">
        <v>36</v>
      </c>
      <c r="V16" s="36" t="s">
        <v>50</v>
      </c>
      <c r="W16" s="38" t="s">
        <v>35</v>
      </c>
      <c r="X16" s="39" t="n">
        <v>8.12</v>
      </c>
      <c r="Y16" s="44" t="n">
        <f aca="false">X16*P16*12</f>
        <v>9305.52</v>
      </c>
      <c r="Z16" s="44" t="n">
        <f aca="false">P16*X16*5%</f>
        <v>38.773</v>
      </c>
      <c r="AA16" s="44" t="n">
        <f aca="false">P16*X16*0.5</f>
        <v>387.73</v>
      </c>
    </row>
    <row r="17" s="45" customFormat="true" ht="22.35" hidden="false" customHeight="false" outlineLevel="0" collapsed="false">
      <c r="A17" s="35" t="s">
        <v>30</v>
      </c>
      <c r="B17" s="36" t="n">
        <v>10</v>
      </c>
      <c r="C17" s="37" t="s">
        <v>56</v>
      </c>
      <c r="D17" s="38" t="n">
        <v>2</v>
      </c>
      <c r="E17" s="39"/>
      <c r="F17" s="38"/>
      <c r="G17" s="40" t="s">
        <v>40</v>
      </c>
      <c r="H17" s="41" t="n">
        <v>1982</v>
      </c>
      <c r="I17" s="42" t="s">
        <v>34</v>
      </c>
      <c r="J17" s="41"/>
      <c r="K17" s="39"/>
      <c r="L17" s="41" t="n">
        <v>1</v>
      </c>
      <c r="M17" s="41" t="n">
        <v>2</v>
      </c>
      <c r="N17" s="43" t="n">
        <v>333</v>
      </c>
      <c r="O17" s="43" t="n">
        <v>119.1</v>
      </c>
      <c r="P17" s="43" t="n">
        <v>119.1</v>
      </c>
      <c r="Q17" s="43" t="n">
        <v>400</v>
      </c>
      <c r="R17" s="43" t="n">
        <f aca="false">400-119.1</f>
        <v>280.9</v>
      </c>
      <c r="S17" s="43"/>
      <c r="T17" s="38" t="s">
        <v>35</v>
      </c>
      <c r="U17" s="38" t="s">
        <v>36</v>
      </c>
      <c r="V17" s="38" t="s">
        <v>41</v>
      </c>
      <c r="W17" s="38" t="s">
        <v>35</v>
      </c>
      <c r="X17" s="39" t="n">
        <v>8.12</v>
      </c>
      <c r="Y17" s="44" t="n">
        <f aca="false">X17*P17*12</f>
        <v>11605.104</v>
      </c>
      <c r="Z17" s="44" t="n">
        <f aca="false">P17*X17*5%</f>
        <v>48.3546</v>
      </c>
      <c r="AA17" s="44" t="n">
        <f aca="false">P17*X17*0.5</f>
        <v>483.546</v>
      </c>
    </row>
    <row r="18" s="45" customFormat="true" ht="22.35" hidden="false" customHeight="false" outlineLevel="0" collapsed="false">
      <c r="A18" s="35" t="s">
        <v>30</v>
      </c>
      <c r="B18" s="36" t="n">
        <v>11</v>
      </c>
      <c r="C18" s="37" t="s">
        <v>56</v>
      </c>
      <c r="D18" s="38" t="n">
        <v>6</v>
      </c>
      <c r="E18" s="39"/>
      <c r="F18" s="38" t="s">
        <v>57</v>
      </c>
      <c r="G18" s="40" t="s">
        <v>40</v>
      </c>
      <c r="H18" s="41" t="n">
        <v>1990</v>
      </c>
      <c r="I18" s="42" t="s">
        <v>34</v>
      </c>
      <c r="J18" s="41"/>
      <c r="K18" s="39"/>
      <c r="L18" s="41" t="n">
        <v>1</v>
      </c>
      <c r="M18" s="41" t="n">
        <v>4</v>
      </c>
      <c r="N18" s="43" t="n">
        <v>791</v>
      </c>
      <c r="O18" s="43" t="n">
        <v>206.4</v>
      </c>
      <c r="P18" s="43" t="n">
        <v>206.4</v>
      </c>
      <c r="Q18" s="43" t="n">
        <v>1000</v>
      </c>
      <c r="R18" s="43" t="n">
        <v>690</v>
      </c>
      <c r="S18" s="43"/>
      <c r="T18" s="38" t="s">
        <v>35</v>
      </c>
      <c r="U18" s="38" t="s">
        <v>36</v>
      </c>
      <c r="V18" s="36" t="s">
        <v>58</v>
      </c>
      <c r="W18" s="38" t="s">
        <v>35</v>
      </c>
      <c r="X18" s="39" t="n">
        <v>8.12</v>
      </c>
      <c r="Y18" s="44" t="n">
        <f aca="false">X18*P18*12</f>
        <v>20111.616</v>
      </c>
      <c r="Z18" s="44" t="n">
        <f aca="false">P18*X18*5%</f>
        <v>83.7984</v>
      </c>
      <c r="AA18" s="44" t="n">
        <f aca="false">P18*X18*0.5</f>
        <v>837.984</v>
      </c>
    </row>
    <row r="19" s="45" customFormat="true" ht="22.35" hidden="false" customHeight="false" outlineLevel="0" collapsed="false">
      <c r="A19" s="35" t="s">
        <v>30</v>
      </c>
      <c r="B19" s="36" t="n">
        <v>12</v>
      </c>
      <c r="C19" s="37" t="s">
        <v>56</v>
      </c>
      <c r="D19" s="38" t="n">
        <v>8</v>
      </c>
      <c r="E19" s="39"/>
      <c r="F19" s="38"/>
      <c r="G19" s="40" t="s">
        <v>40</v>
      </c>
      <c r="H19" s="41" t="n">
        <v>1991</v>
      </c>
      <c r="I19" s="42" t="s">
        <v>34</v>
      </c>
      <c r="J19" s="41"/>
      <c r="K19" s="39"/>
      <c r="L19" s="41" t="n">
        <v>1</v>
      </c>
      <c r="M19" s="41" t="n">
        <v>4</v>
      </c>
      <c r="N19" s="43" t="n">
        <v>753</v>
      </c>
      <c r="O19" s="43" t="n">
        <v>266.3</v>
      </c>
      <c r="P19" s="43" t="n">
        <v>257.5</v>
      </c>
      <c r="Q19" s="43" t="n">
        <v>1010</v>
      </c>
      <c r="R19" s="43" t="n">
        <v>690</v>
      </c>
      <c r="S19" s="43"/>
      <c r="T19" s="38" t="s">
        <v>35</v>
      </c>
      <c r="U19" s="38" t="s">
        <v>36</v>
      </c>
      <c r="V19" s="36" t="s">
        <v>45</v>
      </c>
      <c r="W19" s="38" t="s">
        <v>35</v>
      </c>
      <c r="X19" s="39" t="n">
        <v>8.12</v>
      </c>
      <c r="Y19" s="44" t="n">
        <f aca="false">X19*P19*12</f>
        <v>25090.8</v>
      </c>
      <c r="Z19" s="44" t="n">
        <f aca="false">P19*X19*5%</f>
        <v>104.545</v>
      </c>
      <c r="AA19" s="44" t="n">
        <f aca="false">P19*X19*0.5</f>
        <v>1045.45</v>
      </c>
    </row>
    <row r="20" s="45" customFormat="true" ht="22.35" hidden="false" customHeight="false" outlineLevel="0" collapsed="false">
      <c r="A20" s="35" t="s">
        <v>30</v>
      </c>
      <c r="B20" s="36" t="n">
        <v>13</v>
      </c>
      <c r="C20" s="37" t="s">
        <v>59</v>
      </c>
      <c r="D20" s="38" t="n">
        <v>5</v>
      </c>
      <c r="E20" s="39"/>
      <c r="F20" s="38" t="s">
        <v>60</v>
      </c>
      <c r="G20" s="40" t="s">
        <v>40</v>
      </c>
      <c r="H20" s="41" t="n">
        <v>1982</v>
      </c>
      <c r="I20" s="42" t="s">
        <v>34</v>
      </c>
      <c r="J20" s="41"/>
      <c r="K20" s="39"/>
      <c r="L20" s="41" t="n">
        <v>1</v>
      </c>
      <c r="M20" s="41" t="n">
        <v>2</v>
      </c>
      <c r="N20" s="43" t="n">
        <v>272.7</v>
      </c>
      <c r="O20" s="43" t="n">
        <v>97.4</v>
      </c>
      <c r="P20" s="43" t="n">
        <v>97.4</v>
      </c>
      <c r="Q20" s="43"/>
      <c r="R20" s="43" t="n">
        <f aca="false">611-O20</f>
        <v>513.6</v>
      </c>
      <c r="S20" s="43"/>
      <c r="T20" s="38" t="s">
        <v>35</v>
      </c>
      <c r="U20" s="38" t="s">
        <v>36</v>
      </c>
      <c r="V20" s="38" t="s">
        <v>41</v>
      </c>
      <c r="W20" s="38" t="s">
        <v>35</v>
      </c>
      <c r="X20" s="39" t="n">
        <v>8.12</v>
      </c>
      <c r="Y20" s="44" t="n">
        <f aca="false">X20*P20*12</f>
        <v>9490.656</v>
      </c>
      <c r="Z20" s="44" t="n">
        <f aca="false">P20*X20*5%</f>
        <v>39.5444</v>
      </c>
      <c r="AA20" s="44" t="n">
        <f aca="false">P20*X20*0.5</f>
        <v>395.444</v>
      </c>
    </row>
    <row r="21" s="45" customFormat="true" ht="19.4" hidden="false" customHeight="true" outlineLevel="0" collapsed="false">
      <c r="A21" s="35" t="s">
        <v>30</v>
      </c>
      <c r="B21" s="36" t="n">
        <v>14</v>
      </c>
      <c r="C21" s="37" t="s">
        <v>59</v>
      </c>
      <c r="D21" s="38" t="n">
        <v>7</v>
      </c>
      <c r="E21" s="39"/>
      <c r="F21" s="38" t="s">
        <v>61</v>
      </c>
      <c r="G21" s="41" t="s">
        <v>33</v>
      </c>
      <c r="H21" s="41" t="n">
        <v>1982</v>
      </c>
      <c r="I21" s="42" t="s">
        <v>34</v>
      </c>
      <c r="J21" s="41"/>
      <c r="K21" s="39"/>
      <c r="L21" s="41" t="n">
        <v>1</v>
      </c>
      <c r="M21" s="41" t="n">
        <v>2</v>
      </c>
      <c r="N21" s="43" t="n">
        <v>413</v>
      </c>
      <c r="O21" s="43" t="n">
        <v>129.8</v>
      </c>
      <c r="P21" s="43" t="n">
        <v>129.8</v>
      </c>
      <c r="Q21" s="43" t="n">
        <v>420</v>
      </c>
      <c r="R21" s="43" t="n">
        <v>272.5</v>
      </c>
      <c r="S21" s="43"/>
      <c r="T21" s="38" t="s">
        <v>35</v>
      </c>
      <c r="U21" s="38" t="s">
        <v>36</v>
      </c>
      <c r="V21" s="38" t="s">
        <v>41</v>
      </c>
      <c r="W21" s="38" t="s">
        <v>35</v>
      </c>
      <c r="X21" s="39" t="n">
        <v>8.12</v>
      </c>
      <c r="Y21" s="44" t="n">
        <f aca="false">X21*P21*12</f>
        <v>12647.712</v>
      </c>
      <c r="Z21" s="44" t="n">
        <f aca="false">P21*X21*5%</f>
        <v>52.6988</v>
      </c>
      <c r="AA21" s="44" t="n">
        <f aca="false">P21*X21*0.5</f>
        <v>526.988</v>
      </c>
    </row>
    <row r="22" s="45" customFormat="true" ht="19.4" hidden="false" customHeight="true" outlineLevel="0" collapsed="false">
      <c r="A22" s="35" t="s">
        <v>30</v>
      </c>
      <c r="B22" s="36" t="n">
        <v>15</v>
      </c>
      <c r="C22" s="37" t="s">
        <v>59</v>
      </c>
      <c r="D22" s="38" t="n">
        <v>8</v>
      </c>
      <c r="E22" s="39"/>
      <c r="F22" s="38" t="s">
        <v>62</v>
      </c>
      <c r="G22" s="40" t="s">
        <v>40</v>
      </c>
      <c r="H22" s="41" t="n">
        <v>1983</v>
      </c>
      <c r="I22" s="42" t="s">
        <v>34</v>
      </c>
      <c r="J22" s="41"/>
      <c r="K22" s="39"/>
      <c r="L22" s="41" t="n">
        <v>1</v>
      </c>
      <c r="M22" s="41" t="n">
        <v>2</v>
      </c>
      <c r="N22" s="43" t="n">
        <v>413</v>
      </c>
      <c r="O22" s="43" t="n">
        <v>127.6</v>
      </c>
      <c r="P22" s="43" t="n">
        <v>127.6</v>
      </c>
      <c r="Q22" s="43"/>
      <c r="R22" s="43" t="n">
        <f aca="false">688-O22</f>
        <v>560.4</v>
      </c>
      <c r="S22" s="43"/>
      <c r="T22" s="38" t="s">
        <v>35</v>
      </c>
      <c r="U22" s="38" t="s">
        <v>36</v>
      </c>
      <c r="V22" s="38" t="s">
        <v>41</v>
      </c>
      <c r="W22" s="38" t="s">
        <v>35</v>
      </c>
      <c r="X22" s="39" t="n">
        <v>8.12</v>
      </c>
      <c r="Y22" s="44" t="n">
        <f aca="false">X22*P22*12</f>
        <v>12433.344</v>
      </c>
      <c r="Z22" s="44" t="n">
        <f aca="false">P22*X22*5%</f>
        <v>51.8056</v>
      </c>
      <c r="AA22" s="44" t="n">
        <f aca="false">P22*X22*0.5</f>
        <v>518.056</v>
      </c>
    </row>
    <row r="23" s="45" customFormat="true" ht="19.4" hidden="false" customHeight="true" outlineLevel="0" collapsed="false">
      <c r="A23" s="35" t="s">
        <v>30</v>
      </c>
      <c r="B23" s="36" t="n">
        <v>16</v>
      </c>
      <c r="C23" s="37" t="s">
        <v>59</v>
      </c>
      <c r="D23" s="38" t="n">
        <v>9</v>
      </c>
      <c r="E23" s="39"/>
      <c r="F23" s="38" t="s">
        <v>63</v>
      </c>
      <c r="G23" s="40" t="s">
        <v>33</v>
      </c>
      <c r="H23" s="41" t="n">
        <v>1983</v>
      </c>
      <c r="I23" s="42" t="s">
        <v>34</v>
      </c>
      <c r="J23" s="41"/>
      <c r="K23" s="39" t="s">
        <v>44</v>
      </c>
      <c r="L23" s="41" t="n">
        <v>1</v>
      </c>
      <c r="M23" s="41" t="n">
        <v>2</v>
      </c>
      <c r="N23" s="43" t="n">
        <v>535</v>
      </c>
      <c r="O23" s="43" t="n">
        <v>117.4</v>
      </c>
      <c r="P23" s="43" t="n">
        <v>117.4</v>
      </c>
      <c r="Q23" s="43" t="n">
        <v>434</v>
      </c>
      <c r="R23" s="43" t="n">
        <v>232.8</v>
      </c>
      <c r="S23" s="43"/>
      <c r="T23" s="38" t="s">
        <v>35</v>
      </c>
      <c r="U23" s="38" t="s">
        <v>36</v>
      </c>
      <c r="V23" s="38" t="s">
        <v>41</v>
      </c>
      <c r="W23" s="38" t="s">
        <v>35</v>
      </c>
      <c r="X23" s="39" t="n">
        <v>8.12</v>
      </c>
      <c r="Y23" s="44" t="n">
        <f aca="false">X23*P23*12</f>
        <v>11439.456</v>
      </c>
      <c r="Z23" s="44" t="n">
        <f aca="false">P23*X23*5%</f>
        <v>47.6644</v>
      </c>
      <c r="AA23" s="44" t="n">
        <f aca="false">P23*X23*0.5</f>
        <v>476.644</v>
      </c>
    </row>
    <row r="24" s="45" customFormat="true" ht="23.7" hidden="false" customHeight="true" outlineLevel="0" collapsed="false">
      <c r="A24" s="35" t="s">
        <v>30</v>
      </c>
      <c r="B24" s="36" t="n">
        <v>17</v>
      </c>
      <c r="C24" s="37" t="s">
        <v>59</v>
      </c>
      <c r="D24" s="38" t="n">
        <v>10</v>
      </c>
      <c r="E24" s="39"/>
      <c r="F24" s="38" t="s">
        <v>64</v>
      </c>
      <c r="G24" s="40" t="s">
        <v>40</v>
      </c>
      <c r="H24" s="41" t="n">
        <v>1983</v>
      </c>
      <c r="I24" s="42" t="s">
        <v>34</v>
      </c>
      <c r="J24" s="41"/>
      <c r="K24" s="39"/>
      <c r="L24" s="41" t="n">
        <v>1</v>
      </c>
      <c r="M24" s="41" t="n">
        <v>2</v>
      </c>
      <c r="N24" s="43" t="n">
        <v>450</v>
      </c>
      <c r="O24" s="43" t="n">
        <v>136.3</v>
      </c>
      <c r="P24" s="43" t="n">
        <v>136.3</v>
      </c>
      <c r="Q24" s="43" t="n">
        <v>309</v>
      </c>
      <c r="R24" s="43" t="n">
        <v>203.4</v>
      </c>
      <c r="S24" s="43"/>
      <c r="T24" s="38" t="s">
        <v>35</v>
      </c>
      <c r="U24" s="38" t="s">
        <v>36</v>
      </c>
      <c r="V24" s="38" t="s">
        <v>41</v>
      </c>
      <c r="W24" s="38" t="s">
        <v>35</v>
      </c>
      <c r="X24" s="39" t="n">
        <v>8.12</v>
      </c>
      <c r="Y24" s="44" t="n">
        <f aca="false">X24*P24*12</f>
        <v>13281.072</v>
      </c>
      <c r="Z24" s="44" t="n">
        <f aca="false">P24*X24*5%</f>
        <v>55.3378</v>
      </c>
      <c r="AA24" s="44" t="n">
        <f aca="false">P24*X24*0.5</f>
        <v>553.378</v>
      </c>
    </row>
    <row r="25" s="45" customFormat="true" ht="19.4" hidden="false" customHeight="true" outlineLevel="0" collapsed="false">
      <c r="A25" s="35" t="s">
        <v>30</v>
      </c>
      <c r="B25" s="36" t="n">
        <v>18</v>
      </c>
      <c r="C25" s="37" t="s">
        <v>59</v>
      </c>
      <c r="D25" s="38" t="n">
        <v>12</v>
      </c>
      <c r="E25" s="39"/>
      <c r="F25" s="38" t="s">
        <v>65</v>
      </c>
      <c r="G25" s="41" t="s">
        <v>33</v>
      </c>
      <c r="H25" s="41" t="n">
        <v>1984</v>
      </c>
      <c r="I25" s="42" t="s">
        <v>34</v>
      </c>
      <c r="J25" s="41"/>
      <c r="K25" s="39"/>
      <c r="L25" s="41" t="n">
        <v>1</v>
      </c>
      <c r="M25" s="41" t="n">
        <v>2</v>
      </c>
      <c r="N25" s="43" t="n">
        <v>243.9</v>
      </c>
      <c r="O25" s="43" t="n">
        <v>101.9</v>
      </c>
      <c r="P25" s="43" t="n">
        <v>101.9</v>
      </c>
      <c r="Q25" s="43" t="n">
        <v>132</v>
      </c>
      <c r="R25" s="43" t="n">
        <v>56.7</v>
      </c>
      <c r="S25" s="43"/>
      <c r="T25" s="38" t="s">
        <v>35</v>
      </c>
      <c r="U25" s="38" t="s">
        <v>36</v>
      </c>
      <c r="V25" s="38" t="s">
        <v>41</v>
      </c>
      <c r="W25" s="38" t="s">
        <v>35</v>
      </c>
      <c r="X25" s="39" t="n">
        <v>8.12</v>
      </c>
      <c r="Y25" s="44" t="n">
        <f aca="false">X25*P25*12</f>
        <v>9929.136</v>
      </c>
      <c r="Z25" s="44" t="n">
        <f aca="false">P25*X25*5%</f>
        <v>41.3714</v>
      </c>
      <c r="AA25" s="44" t="n">
        <f aca="false">P25*X25*0.5</f>
        <v>413.714</v>
      </c>
    </row>
    <row r="26" customFormat="false" ht="15" hidden="false" customHeight="false" outlineLevel="0" collapsed="false">
      <c r="A26" s="48"/>
      <c r="B26" s="49"/>
      <c r="C26" s="50" t="s">
        <v>66</v>
      </c>
      <c r="D26" s="49"/>
      <c r="E26" s="51"/>
      <c r="F26" s="51"/>
      <c r="G26" s="51"/>
      <c r="H26" s="51"/>
      <c r="I26" s="51"/>
      <c r="J26" s="51"/>
      <c r="K26" s="52"/>
      <c r="L26" s="51"/>
      <c r="M26" s="51"/>
      <c r="N26" s="53" t="n">
        <f aca="false">SUM(N8:N25)</f>
        <v>7281.7</v>
      </c>
      <c r="O26" s="53" t="n">
        <f aca="false">SUM(O8:O25)</f>
        <v>2236.9</v>
      </c>
      <c r="P26" s="53" t="n">
        <f aca="false">SUM(P8:P25)</f>
        <v>2194.1</v>
      </c>
      <c r="Q26" s="53" t="n">
        <f aca="false">SUM(Q8:Q25)</f>
        <v>6237.2</v>
      </c>
      <c r="R26" s="53" t="n">
        <f aca="false">SUM(R8:R25)</f>
        <v>6744.7</v>
      </c>
      <c r="S26" s="54"/>
      <c r="T26" s="55"/>
      <c r="U26" s="55"/>
      <c r="V26" s="55"/>
      <c r="W26" s="54"/>
      <c r="X26" s="53" t="n">
        <f aca="false">SUM(X8:X25)/B25</f>
        <v>8.12</v>
      </c>
      <c r="Y26" s="53" t="n">
        <f aca="false">SUM(Y8:Y25)</f>
        <v>213793.104</v>
      </c>
      <c r="Z26" s="53" t="n">
        <f aca="false">SUM(Z8:Z25)</f>
        <v>890.8046</v>
      </c>
      <c r="AA26" s="53" t="n">
        <f aca="false">SUM(AA8:AA25)</f>
        <v>8908.046</v>
      </c>
    </row>
    <row r="27" customFormat="false" ht="15" hidden="false" customHeight="false" outlineLevel="0" collapsed="false">
      <c r="A27" s="48"/>
      <c r="B27" s="56"/>
      <c r="C27" s="57"/>
      <c r="D27" s="56"/>
      <c r="E27" s="9"/>
      <c r="F27" s="9"/>
      <c r="G27" s="9"/>
      <c r="H27" s="9"/>
      <c r="I27" s="9"/>
      <c r="J27" s="9"/>
      <c r="K27" s="7"/>
      <c r="L27" s="9"/>
      <c r="M27" s="9"/>
      <c r="N27" s="58"/>
      <c r="O27" s="58"/>
      <c r="P27" s="58"/>
      <c r="Q27" s="58"/>
      <c r="R27" s="58"/>
      <c r="S27" s="7"/>
      <c r="T27" s="9"/>
      <c r="U27" s="9"/>
      <c r="V27" s="9"/>
      <c r="W27" s="7"/>
      <c r="X27" s="9"/>
      <c r="Y27" s="59"/>
      <c r="Z27" s="59"/>
      <c r="AA27" s="59"/>
    </row>
    <row r="28" s="69" customFormat="true" ht="14.35" hidden="true" customHeight="false" outlineLevel="1" collapsed="false">
      <c r="A28" s="35" t="s">
        <v>30</v>
      </c>
      <c r="B28" s="60" t="n">
        <v>1</v>
      </c>
      <c r="C28" s="61" t="s">
        <v>67</v>
      </c>
      <c r="D28" s="62" t="n">
        <v>2</v>
      </c>
      <c r="E28" s="63"/>
      <c r="F28" s="62" t="s">
        <v>68</v>
      </c>
      <c r="G28" s="64" t="s">
        <v>69</v>
      </c>
      <c r="H28" s="64" t="n">
        <v>2003</v>
      </c>
      <c r="I28" s="65" t="s">
        <v>34</v>
      </c>
      <c r="J28" s="41"/>
      <c r="K28" s="41"/>
      <c r="L28" s="64" t="n">
        <v>2</v>
      </c>
      <c r="M28" s="64" t="n">
        <v>2</v>
      </c>
      <c r="N28" s="66" t="n">
        <v>1740</v>
      </c>
      <c r="O28" s="66" t="n">
        <v>441</v>
      </c>
      <c r="P28" s="66" t="n">
        <v>327.6</v>
      </c>
      <c r="Q28" s="66" t="n">
        <v>1200</v>
      </c>
      <c r="R28" s="66" t="n">
        <v>907</v>
      </c>
      <c r="S28" s="66"/>
      <c r="T28" s="62" t="s">
        <v>35</v>
      </c>
      <c r="U28" s="62" t="s">
        <v>36</v>
      </c>
      <c r="V28" s="62" t="s">
        <v>35</v>
      </c>
      <c r="W28" s="62" t="s">
        <v>35</v>
      </c>
      <c r="X28" s="67"/>
      <c r="Y28" s="67"/>
      <c r="Z28" s="68"/>
      <c r="AA28" s="68"/>
    </row>
    <row r="29" s="69" customFormat="true" ht="22.35" hidden="true" customHeight="false" outlineLevel="1" collapsed="false">
      <c r="A29" s="35" t="s">
        <v>30</v>
      </c>
      <c r="B29" s="60" t="n">
        <v>15</v>
      </c>
      <c r="C29" s="70" t="s">
        <v>56</v>
      </c>
      <c r="D29" s="71" t="n">
        <v>10</v>
      </c>
      <c r="E29" s="72"/>
      <c r="F29" s="73" t="s">
        <v>70</v>
      </c>
      <c r="G29" s="74" t="s">
        <v>40</v>
      </c>
      <c r="H29" s="74" t="n">
        <v>1992</v>
      </c>
      <c r="I29" s="75" t="s">
        <v>34</v>
      </c>
      <c r="J29" s="76"/>
      <c r="K29" s="77"/>
      <c r="L29" s="74" t="n">
        <v>1</v>
      </c>
      <c r="M29" s="74" t="n">
        <v>4</v>
      </c>
      <c r="N29" s="78" t="n">
        <v>768</v>
      </c>
      <c r="O29" s="78" t="n">
        <v>219.7</v>
      </c>
      <c r="P29" s="78" t="n">
        <v>219.7</v>
      </c>
      <c r="Q29" s="78" t="n">
        <v>1029</v>
      </c>
      <c r="R29" s="78" t="n">
        <v>702</v>
      </c>
      <c r="S29" s="78"/>
      <c r="T29" s="73" t="s">
        <v>35</v>
      </c>
      <c r="U29" s="73" t="s">
        <v>36</v>
      </c>
      <c r="V29" s="79" t="s">
        <v>71</v>
      </c>
      <c r="W29" s="73" t="s">
        <v>35</v>
      </c>
      <c r="X29" s="67"/>
      <c r="Y29" s="67"/>
      <c r="Z29" s="68"/>
      <c r="AA29" s="68"/>
    </row>
    <row r="30" s="69" customFormat="true" ht="14.35" hidden="false" customHeight="false" outlineLevel="0" collapsed="false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68"/>
      <c r="Z30" s="68"/>
      <c r="AA30" s="68"/>
    </row>
    <row r="31" s="45" customFormat="true" ht="16.25" hidden="false" customHeight="false" outlineLevel="0" collapsed="false">
      <c r="A31" s="48"/>
      <c r="B31" s="81"/>
      <c r="C31" s="20" t="s">
        <v>72</v>
      </c>
      <c r="D31" s="56"/>
      <c r="E31" s="9"/>
      <c r="F31" s="9"/>
      <c r="G31" s="9"/>
      <c r="H31" s="9"/>
      <c r="I31" s="9"/>
      <c r="J31" s="9"/>
      <c r="K31" s="7"/>
      <c r="L31" s="9"/>
      <c r="M31" s="9"/>
      <c r="N31" s="9"/>
      <c r="O31" s="7"/>
      <c r="P31" s="9"/>
      <c r="Q31" s="9"/>
      <c r="R31" s="9"/>
      <c r="S31" s="7"/>
      <c r="T31" s="9"/>
      <c r="U31" s="9"/>
      <c r="V31" s="9"/>
      <c r="W31" s="7"/>
      <c r="X31" s="9"/>
      <c r="Y31" s="59"/>
      <c r="Z31" s="67"/>
      <c r="AA31" s="67"/>
    </row>
    <row r="32" s="69" customFormat="true" ht="18" hidden="false" customHeight="true" outlineLevel="0" collapsed="false">
      <c r="A32" s="25"/>
      <c r="B32" s="26" t="s">
        <v>3</v>
      </c>
      <c r="C32" s="27" t="s">
        <v>4</v>
      </c>
      <c r="D32" s="27"/>
      <c r="E32" s="28" t="s">
        <v>5</v>
      </c>
      <c r="F32" s="28" t="s">
        <v>6</v>
      </c>
      <c r="G32" s="28" t="s">
        <v>7</v>
      </c>
      <c r="H32" s="28" t="s">
        <v>8</v>
      </c>
      <c r="I32" s="28" t="s">
        <v>9</v>
      </c>
      <c r="J32" s="28" t="s">
        <v>10</v>
      </c>
      <c r="K32" s="28" t="s">
        <v>11</v>
      </c>
      <c r="L32" s="28" t="s">
        <v>12</v>
      </c>
      <c r="M32" s="28" t="s">
        <v>13</v>
      </c>
      <c r="N32" s="27" t="s">
        <v>14</v>
      </c>
      <c r="O32" s="27" t="s">
        <v>15</v>
      </c>
      <c r="P32" s="27"/>
      <c r="Q32" s="27"/>
      <c r="R32" s="27"/>
      <c r="S32" s="27"/>
      <c r="T32" s="27" t="s">
        <v>16</v>
      </c>
      <c r="U32" s="27"/>
      <c r="V32" s="27"/>
      <c r="W32" s="27"/>
      <c r="X32" s="29" t="s">
        <v>17</v>
      </c>
      <c r="Y32" s="30" t="s">
        <v>18</v>
      </c>
      <c r="Z32" s="30" t="s">
        <v>19</v>
      </c>
      <c r="AA32" s="30" t="s">
        <v>20</v>
      </c>
    </row>
    <row r="33" s="69" customFormat="true" ht="82.5" hidden="false" customHeight="true" outlineLevel="0" collapsed="false">
      <c r="A33" s="25"/>
      <c r="B33" s="26"/>
      <c r="C33" s="27"/>
      <c r="D33" s="27"/>
      <c r="E33" s="28"/>
      <c r="F33" s="28"/>
      <c r="G33" s="28"/>
      <c r="H33" s="28"/>
      <c r="I33" s="28"/>
      <c r="J33" s="28"/>
      <c r="K33" s="28"/>
      <c r="L33" s="28"/>
      <c r="M33" s="28"/>
      <c r="N33" s="27"/>
      <c r="O33" s="28" t="s">
        <v>21</v>
      </c>
      <c r="P33" s="28" t="s">
        <v>22</v>
      </c>
      <c r="Q33" s="28" t="s">
        <v>23</v>
      </c>
      <c r="R33" s="28" t="s">
        <v>24</v>
      </c>
      <c r="S33" s="28" t="s">
        <v>25</v>
      </c>
      <c r="T33" s="28" t="s">
        <v>26</v>
      </c>
      <c r="U33" s="28" t="s">
        <v>27</v>
      </c>
      <c r="V33" s="28" t="s">
        <v>28</v>
      </c>
      <c r="W33" s="28" t="s">
        <v>29</v>
      </c>
      <c r="X33" s="29"/>
      <c r="Y33" s="30"/>
      <c r="Z33" s="30"/>
      <c r="AA33" s="30"/>
    </row>
    <row r="34" s="69" customFormat="true" ht="14.35" hidden="false" customHeight="false" outlineLevel="0" collapsed="false">
      <c r="A34" s="25"/>
      <c r="B34" s="32" t="n">
        <v>1</v>
      </c>
      <c r="C34" s="32" t="n">
        <v>2</v>
      </c>
      <c r="D34" s="32" t="n">
        <v>3</v>
      </c>
      <c r="E34" s="33" t="n">
        <v>4</v>
      </c>
      <c r="F34" s="32" t="n">
        <v>4</v>
      </c>
      <c r="G34" s="32" t="n">
        <v>5</v>
      </c>
      <c r="H34" s="32" t="n">
        <v>6</v>
      </c>
      <c r="I34" s="32" t="n">
        <v>7</v>
      </c>
      <c r="J34" s="32" t="n">
        <v>8</v>
      </c>
      <c r="K34" s="32" t="n">
        <v>9</v>
      </c>
      <c r="L34" s="32" t="n">
        <v>10</v>
      </c>
      <c r="M34" s="32" t="n">
        <v>11</v>
      </c>
      <c r="N34" s="32" t="n">
        <v>12</v>
      </c>
      <c r="O34" s="32" t="n">
        <v>13</v>
      </c>
      <c r="P34" s="32" t="n">
        <v>14</v>
      </c>
      <c r="Q34" s="32" t="n">
        <v>15</v>
      </c>
      <c r="R34" s="32" t="n">
        <v>16</v>
      </c>
      <c r="S34" s="27" t="n">
        <v>16</v>
      </c>
      <c r="T34" s="32" t="n">
        <v>17</v>
      </c>
      <c r="U34" s="32" t="n">
        <v>18</v>
      </c>
      <c r="V34" s="32" t="n">
        <v>19</v>
      </c>
      <c r="W34" s="32" t="n">
        <v>20</v>
      </c>
      <c r="X34" s="32" t="n">
        <v>21</v>
      </c>
      <c r="Y34" s="32" t="n">
        <v>22</v>
      </c>
      <c r="Z34" s="32" t="n">
        <v>23</v>
      </c>
      <c r="AA34" s="32" t="n">
        <v>24</v>
      </c>
    </row>
    <row r="35" s="69" customFormat="true" ht="23.05" hidden="false" customHeight="true" outlineLevel="0" collapsed="false">
      <c r="A35" s="35" t="s">
        <v>73</v>
      </c>
      <c r="B35" s="36" t="n">
        <v>1</v>
      </c>
      <c r="C35" s="37" t="s">
        <v>74</v>
      </c>
      <c r="D35" s="38" t="n">
        <v>1</v>
      </c>
      <c r="E35" s="38" t="s">
        <v>75</v>
      </c>
      <c r="F35" s="38" t="s">
        <v>76</v>
      </c>
      <c r="G35" s="40" t="s">
        <v>40</v>
      </c>
      <c r="H35" s="41" t="n">
        <v>1984</v>
      </c>
      <c r="I35" s="46" t="s">
        <v>47</v>
      </c>
      <c r="J35" s="38" t="n">
        <v>2005</v>
      </c>
      <c r="K35" s="36" t="s">
        <v>44</v>
      </c>
      <c r="L35" s="41" t="n">
        <v>1</v>
      </c>
      <c r="M35" s="41" t="n">
        <v>6</v>
      </c>
      <c r="N35" s="43" t="n">
        <v>1185</v>
      </c>
      <c r="O35" s="43" t="n">
        <v>379.7</v>
      </c>
      <c r="P35" s="43" t="n">
        <v>342.3</v>
      </c>
      <c r="Q35" s="43" t="n">
        <v>1414</v>
      </c>
      <c r="R35" s="43" t="n">
        <v>962</v>
      </c>
      <c r="S35" s="43" t="n">
        <v>0.1431</v>
      </c>
      <c r="T35" s="38" t="s">
        <v>35</v>
      </c>
      <c r="U35" s="38" t="s">
        <v>36</v>
      </c>
      <c r="V35" s="36" t="s">
        <v>77</v>
      </c>
      <c r="W35" s="38" t="s">
        <v>35</v>
      </c>
      <c r="X35" s="82" t="n">
        <v>9.27</v>
      </c>
      <c r="Y35" s="44" t="n">
        <f aca="false">X35*P35*12</f>
        <v>38077.452</v>
      </c>
      <c r="Z35" s="44" t="n">
        <f aca="false">P35*X35*5%</f>
        <v>158.65605</v>
      </c>
      <c r="AA35" s="44" t="n">
        <f aca="false">P35*X35*0.5</f>
        <v>1586.5605</v>
      </c>
    </row>
    <row r="36" s="69" customFormat="true" ht="22.35" hidden="false" customHeight="false" outlineLevel="0" collapsed="false">
      <c r="A36" s="35" t="s">
        <v>73</v>
      </c>
      <c r="B36" s="36" t="n">
        <v>2</v>
      </c>
      <c r="C36" s="37" t="s">
        <v>74</v>
      </c>
      <c r="D36" s="38" t="n">
        <v>3</v>
      </c>
      <c r="E36" s="38" t="s">
        <v>78</v>
      </c>
      <c r="F36" s="38" t="s">
        <v>79</v>
      </c>
      <c r="G36" s="40" t="s">
        <v>40</v>
      </c>
      <c r="H36" s="41" t="n">
        <v>1984</v>
      </c>
      <c r="I36" s="46" t="s">
        <v>47</v>
      </c>
      <c r="J36" s="38" t="n">
        <v>2005</v>
      </c>
      <c r="K36" s="36" t="s">
        <v>44</v>
      </c>
      <c r="L36" s="41" t="n">
        <v>1</v>
      </c>
      <c r="M36" s="41" t="n">
        <v>6</v>
      </c>
      <c r="N36" s="43" t="n">
        <v>1273</v>
      </c>
      <c r="O36" s="43" t="n">
        <v>339.3</v>
      </c>
      <c r="P36" s="43" t="n">
        <v>296</v>
      </c>
      <c r="Q36" s="43" t="n">
        <v>1414</v>
      </c>
      <c r="R36" s="43" t="n">
        <v>960</v>
      </c>
      <c r="S36" s="43" t="n">
        <v>0.1575</v>
      </c>
      <c r="T36" s="38" t="s">
        <v>35</v>
      </c>
      <c r="U36" s="38" t="s">
        <v>36</v>
      </c>
      <c r="V36" s="36" t="s">
        <v>80</v>
      </c>
      <c r="W36" s="38" t="s">
        <v>35</v>
      </c>
      <c r="X36" s="82" t="n">
        <v>9.27</v>
      </c>
      <c r="Y36" s="44" t="n">
        <f aca="false">X36*P36*12</f>
        <v>32927.04</v>
      </c>
      <c r="Z36" s="44" t="n">
        <f aca="false">P36*X36*5%</f>
        <v>137.196</v>
      </c>
      <c r="AA36" s="44" t="n">
        <f aca="false">P36*X36*0.5</f>
        <v>1371.96</v>
      </c>
    </row>
    <row r="37" s="69" customFormat="true" ht="22.35" hidden="false" customHeight="false" outlineLevel="0" collapsed="false">
      <c r="A37" s="35" t="s">
        <v>73</v>
      </c>
      <c r="B37" s="36" t="n">
        <v>3</v>
      </c>
      <c r="C37" s="37" t="s">
        <v>31</v>
      </c>
      <c r="D37" s="38" t="n">
        <v>3</v>
      </c>
      <c r="E37" s="38" t="s">
        <v>81</v>
      </c>
      <c r="F37" s="38" t="s">
        <v>82</v>
      </c>
      <c r="G37" s="41" t="s">
        <v>83</v>
      </c>
      <c r="H37" s="41" t="n">
        <v>1983</v>
      </c>
      <c r="I37" s="46" t="s">
        <v>47</v>
      </c>
      <c r="J37" s="38" t="n">
        <v>2005</v>
      </c>
      <c r="K37" s="36" t="s">
        <v>44</v>
      </c>
      <c r="L37" s="41" t="n">
        <v>1</v>
      </c>
      <c r="M37" s="41" t="n">
        <v>3</v>
      </c>
      <c r="N37" s="43" t="n">
        <v>464</v>
      </c>
      <c r="O37" s="43" t="n">
        <v>169.6</v>
      </c>
      <c r="P37" s="43" t="n">
        <v>169.6</v>
      </c>
      <c r="Q37" s="43" t="n">
        <v>754</v>
      </c>
      <c r="R37" s="43" t="n">
        <v>554</v>
      </c>
      <c r="S37" s="43" t="n">
        <v>0.1208</v>
      </c>
      <c r="T37" s="38" t="s">
        <v>35</v>
      </c>
      <c r="U37" s="38" t="s">
        <v>36</v>
      </c>
      <c r="V37" s="36" t="s">
        <v>84</v>
      </c>
      <c r="W37" s="38" t="s">
        <v>35</v>
      </c>
      <c r="X37" s="82" t="n">
        <v>9.27</v>
      </c>
      <c r="Y37" s="44" t="n">
        <f aca="false">X37*P37*12</f>
        <v>18866.304</v>
      </c>
      <c r="Z37" s="44" t="n">
        <f aca="false">P37*X37*5%</f>
        <v>78.6096</v>
      </c>
      <c r="AA37" s="44" t="n">
        <f aca="false">P37*X37*0.5</f>
        <v>786.096</v>
      </c>
    </row>
    <row r="38" s="69" customFormat="true" ht="22.35" hidden="false" customHeight="false" outlineLevel="0" collapsed="false">
      <c r="A38" s="35" t="s">
        <v>73</v>
      </c>
      <c r="B38" s="36" t="n">
        <v>4</v>
      </c>
      <c r="C38" s="37" t="s">
        <v>31</v>
      </c>
      <c r="D38" s="38" t="n">
        <v>5</v>
      </c>
      <c r="E38" s="38" t="s">
        <v>85</v>
      </c>
      <c r="F38" s="38" t="s">
        <v>86</v>
      </c>
      <c r="G38" s="41" t="s">
        <v>83</v>
      </c>
      <c r="H38" s="41" t="n">
        <v>1983</v>
      </c>
      <c r="I38" s="46" t="s">
        <v>47</v>
      </c>
      <c r="J38" s="38" t="n">
        <v>2005</v>
      </c>
      <c r="K38" s="36"/>
      <c r="L38" s="41" t="n">
        <v>1</v>
      </c>
      <c r="M38" s="41" t="n">
        <v>3</v>
      </c>
      <c r="N38" s="43" t="n">
        <v>491</v>
      </c>
      <c r="O38" s="43" t="n">
        <v>166</v>
      </c>
      <c r="P38" s="43" t="n">
        <v>149.2</v>
      </c>
      <c r="Q38" s="43" t="n">
        <v>752</v>
      </c>
      <c r="R38" s="43" t="n">
        <v>542</v>
      </c>
      <c r="S38" s="43" t="n">
        <v>0.1045</v>
      </c>
      <c r="T38" s="38" t="s">
        <v>35</v>
      </c>
      <c r="U38" s="38" t="s">
        <v>36</v>
      </c>
      <c r="V38" s="36" t="s">
        <v>87</v>
      </c>
      <c r="W38" s="38" t="s">
        <v>35</v>
      </c>
      <c r="X38" s="82" t="n">
        <v>9.27</v>
      </c>
      <c r="Y38" s="44" t="n">
        <f aca="false">X38*P38*12</f>
        <v>16597.008</v>
      </c>
      <c r="Z38" s="44" t="n">
        <f aca="false">P38*X38*5%</f>
        <v>69.1542</v>
      </c>
      <c r="AA38" s="44" t="n">
        <f aca="false">P38*X38*0.5</f>
        <v>691.542</v>
      </c>
    </row>
    <row r="39" s="69" customFormat="true" ht="22.35" hidden="false" customHeight="false" outlineLevel="0" collapsed="false">
      <c r="A39" s="35" t="s">
        <v>73</v>
      </c>
      <c r="B39" s="36" t="n">
        <v>5</v>
      </c>
      <c r="C39" s="37" t="s">
        <v>31</v>
      </c>
      <c r="D39" s="38" t="n">
        <v>9</v>
      </c>
      <c r="E39" s="38" t="s">
        <v>88</v>
      </c>
      <c r="F39" s="38" t="s">
        <v>89</v>
      </c>
      <c r="G39" s="41" t="s">
        <v>83</v>
      </c>
      <c r="H39" s="41" t="n">
        <v>1983</v>
      </c>
      <c r="I39" s="46" t="s">
        <v>47</v>
      </c>
      <c r="J39" s="38" t="n">
        <v>2005</v>
      </c>
      <c r="K39" s="39" t="s">
        <v>44</v>
      </c>
      <c r="L39" s="41" t="n">
        <v>1</v>
      </c>
      <c r="M39" s="41" t="n">
        <v>3</v>
      </c>
      <c r="N39" s="43" t="n">
        <v>470</v>
      </c>
      <c r="O39" s="43" t="n">
        <v>158.6</v>
      </c>
      <c r="P39" s="43" t="n">
        <v>158.6</v>
      </c>
      <c r="Q39" s="43" t="n">
        <v>717</v>
      </c>
      <c r="R39" s="43" t="n">
        <v>532</v>
      </c>
      <c r="S39" s="43" t="n">
        <v>0.1021</v>
      </c>
      <c r="T39" s="38" t="s">
        <v>35</v>
      </c>
      <c r="U39" s="38" t="s">
        <v>36</v>
      </c>
      <c r="V39" s="36" t="s">
        <v>90</v>
      </c>
      <c r="W39" s="38" t="s">
        <v>35</v>
      </c>
      <c r="X39" s="82" t="n">
        <v>9.27</v>
      </c>
      <c r="Y39" s="44" t="n">
        <f aca="false">X39*P39*12</f>
        <v>17642.664</v>
      </c>
      <c r="Z39" s="44" t="n">
        <f aca="false">P39*X39*5%</f>
        <v>73.5111</v>
      </c>
      <c r="AA39" s="44" t="n">
        <f aca="false">P39*X39*0.5</f>
        <v>735.111</v>
      </c>
    </row>
    <row r="40" s="69" customFormat="true" ht="15" hidden="false" customHeight="false" outlineLevel="0" collapsed="false">
      <c r="A40" s="48"/>
      <c r="B40" s="49"/>
      <c r="C40" s="83" t="s">
        <v>66</v>
      </c>
      <c r="D40" s="49"/>
      <c r="E40" s="51"/>
      <c r="F40" s="51"/>
      <c r="G40" s="51"/>
      <c r="H40" s="51"/>
      <c r="I40" s="51"/>
      <c r="J40" s="51"/>
      <c r="K40" s="52"/>
      <c r="L40" s="51"/>
      <c r="M40" s="51"/>
      <c r="N40" s="53" t="n">
        <f aca="false">SUM(N35:N39)</f>
        <v>3883</v>
      </c>
      <c r="O40" s="53" t="n">
        <f aca="false">SUM(O35:O39)</f>
        <v>1213.2</v>
      </c>
      <c r="P40" s="53" t="n">
        <f aca="false">SUM(P35:P39)</f>
        <v>1115.7</v>
      </c>
      <c r="Q40" s="53" t="n">
        <f aca="false">SUM(Q35:Q39)</f>
        <v>5051</v>
      </c>
      <c r="R40" s="53" t="n">
        <f aca="false">SUM(R35:R39)</f>
        <v>3550</v>
      </c>
      <c r="S40" s="54"/>
      <c r="T40" s="55"/>
      <c r="U40" s="55"/>
      <c r="V40" s="55"/>
      <c r="W40" s="54"/>
      <c r="X40" s="53" t="n">
        <f aca="false">SUM(X35:X39)/B39</f>
        <v>9.27</v>
      </c>
      <c r="Y40" s="53" t="n">
        <f aca="false">SUM(Y35:Y39)</f>
        <v>124110.468</v>
      </c>
      <c r="Z40" s="53" t="n">
        <f aca="false">SUM(Z35:Z39)</f>
        <v>517.12695</v>
      </c>
      <c r="AA40" s="53" t="n">
        <f aca="false">SUM(AA35:AA39)</f>
        <v>5171.2695</v>
      </c>
    </row>
    <row r="41" customFormat="false" ht="15" hidden="false" customHeight="false" outlineLevel="0" collapsed="false">
      <c r="A41" s="48"/>
      <c r="B41" s="81"/>
      <c r="C41" s="56"/>
      <c r="D41" s="56"/>
      <c r="E41" s="9"/>
      <c r="F41" s="9"/>
      <c r="G41" s="9"/>
      <c r="H41" s="9"/>
      <c r="I41" s="9"/>
      <c r="J41" s="9"/>
      <c r="K41" s="7"/>
      <c r="L41" s="9"/>
      <c r="M41" s="9"/>
    </row>
    <row r="42" customFormat="false" ht="15" hidden="false" customHeight="false" outlineLevel="0" collapsed="false">
      <c r="A42" s="48"/>
      <c r="B42" s="81"/>
      <c r="C42" s="56"/>
      <c r="D42" s="56"/>
      <c r="E42" s="9"/>
      <c r="F42" s="9"/>
      <c r="G42" s="9"/>
      <c r="H42" s="9"/>
      <c r="I42" s="9"/>
      <c r="J42" s="9"/>
      <c r="K42" s="7"/>
      <c r="L42" s="9"/>
      <c r="M42" s="9"/>
    </row>
  </sheetData>
  <mergeCells count="39">
    <mergeCell ref="B3:W3"/>
    <mergeCell ref="O4:Q4"/>
    <mergeCell ref="S4:W4"/>
    <mergeCell ref="B5:B6"/>
    <mergeCell ref="C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S5"/>
    <mergeCell ref="T5:W5"/>
    <mergeCell ref="X5:X6"/>
    <mergeCell ref="Y5:Y6"/>
    <mergeCell ref="Z5:Z6"/>
    <mergeCell ref="AA5:AA6"/>
    <mergeCell ref="B32:B33"/>
    <mergeCell ref="C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S32"/>
    <mergeCell ref="T32:W32"/>
    <mergeCell ref="X32:X33"/>
    <mergeCell ref="Y32:Y33"/>
    <mergeCell ref="Z32:Z33"/>
    <mergeCell ref="AA32:AA33"/>
  </mergeCells>
  <printOptions headings="false" gridLines="false" gridLinesSet="true" horizontalCentered="true" verticalCentered="false"/>
  <pageMargins left="0.313888888888889" right="0.18125" top="0.609722222222222" bottom="0.726388888888889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1033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2020-02-11T10:48:58Z</dcterms:created>
  <dc:creator>ADM40</dc:creator>
  <dc:description/>
  <dc:language>ru-RU</dc:language>
  <cp:lastModifiedBy/>
  <cp:lastPrinted>2023-03-27T11:17:06Z</cp:lastPrinted>
  <dcterms:modified xsi:type="dcterms:W3CDTF">2024-09-20T15:50:47Z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