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tabRatio="729" activeTab="4"/>
  </bookViews>
  <sheets>
    <sheet name=" 2019г.(для постан) (1.01)" sheetId="1" r:id="rId1"/>
    <sheet name=" 2019г.(для постан) (1.07)" sheetId="2" r:id="rId2"/>
    <sheet name="2020г.(для постан) (1.07)" sheetId="3" r:id="rId3"/>
    <sheet name="2021г.(1.07)" sheetId="4" r:id="rId4"/>
    <sheet name="2022г.(1.07)" sheetId="5" r:id="rId5"/>
  </sheets>
  <externalReferences>
    <externalReference r:id="rId8"/>
  </externalReferences>
  <definedNames>
    <definedName name="_xlnm.Print_Titles" localSheetId="0">' 2019г.(для постан) (1.01)'!$9:$10</definedName>
    <definedName name="_xlnm.Print_Titles" localSheetId="1">' 2019г.(для постан) (1.07)'!$9:$10</definedName>
    <definedName name="_xlnm.Print_Titles" localSheetId="2">'2020г.(для постан) (1.07)'!$9:$10</definedName>
    <definedName name="_xlnm.Print_Titles" localSheetId="3">'2021г.(1.07)'!$9:$10</definedName>
    <definedName name="_xlnm.Print_Titles" localSheetId="4">'2022г.(1.07)'!$5:$6</definedName>
    <definedName name="_xlnm.Print_Area" localSheetId="0">' 2019г.(для постан) (1.01)'!$A$1:$H$41</definedName>
    <definedName name="_xlnm.Print_Area" localSheetId="1">' 2019г.(для постан) (1.07)'!$A$1:$I$41</definedName>
  </definedNames>
  <calcPr calcMode="manual" fullCalcOnLoad="1"/>
</workbook>
</file>

<file path=xl/sharedStrings.xml><?xml version="1.0" encoding="utf-8"?>
<sst xmlns="http://schemas.openxmlformats.org/spreadsheetml/2006/main" count="510" uniqueCount="108">
  <si>
    <t>Размер платы за коммунальные услуги для населения, проживающего в жилых домах</t>
  </si>
  <si>
    <t>на территории муниципального образования поселок  Уренгой</t>
  </si>
  <si>
    <t>№ п/п</t>
  </si>
  <si>
    <t>Наименование коммунальных услуг</t>
  </si>
  <si>
    <t>Плата за месяц с НДС (гр.4хгр.5)</t>
  </si>
  <si>
    <t>1.3</t>
  </si>
  <si>
    <t>1.4</t>
  </si>
  <si>
    <t>отопление при наличии приборов учета</t>
  </si>
  <si>
    <t>руб/Гкал</t>
  </si>
  <si>
    <t>Водоснабжение</t>
  </si>
  <si>
    <t>2.1</t>
  </si>
  <si>
    <t xml:space="preserve">Жилые дома и общежития с центральным  холодным водоснабжением , канализацией (или септиком) и ванной  с водонагревателями </t>
  </si>
  <si>
    <t>руб/чел</t>
  </si>
  <si>
    <t>2.2</t>
  </si>
  <si>
    <t xml:space="preserve">Жилые дома и общежития с центральным  холодным водоснабжением , канализацией (или септиком) и душем  с водонагревателями </t>
  </si>
  <si>
    <t>2.3</t>
  </si>
  <si>
    <t>Жилые дома и общежития с центральным  холодным водоснабжением , канализацией (или септиком)  без горячего водоснабжения</t>
  </si>
  <si>
    <t>2.4</t>
  </si>
  <si>
    <t>Водоснабжение  при  наличии  приборов  учета</t>
  </si>
  <si>
    <t>3.</t>
  </si>
  <si>
    <t>3.1</t>
  </si>
  <si>
    <t>3.2</t>
  </si>
  <si>
    <t>3.3</t>
  </si>
  <si>
    <t>3.4</t>
  </si>
  <si>
    <t>Водоотведение</t>
  </si>
  <si>
    <t>Водоотведение  при  наличии  приборов  учета</t>
  </si>
  <si>
    <t>2.</t>
  </si>
  <si>
    <t>Ед. изме-рения</t>
  </si>
  <si>
    <t>5.</t>
  </si>
  <si>
    <t>6.</t>
  </si>
  <si>
    <t>Тариф для расчёта с населением (с учётом НДС)</t>
  </si>
  <si>
    <t>Отопление в т.ч.</t>
  </si>
  <si>
    <t>1.5</t>
  </si>
  <si>
    <t>1.9</t>
  </si>
  <si>
    <t xml:space="preserve">Норматив потребле-ния </t>
  </si>
  <si>
    <t>Электроснабжение</t>
  </si>
  <si>
    <t>Газоснабжение</t>
  </si>
  <si>
    <t>коэффициент периодичности платежа 0,78 (9,4 мес./12 мес.)</t>
  </si>
  <si>
    <t>Норматив потребле-ния с коэффиц.</t>
  </si>
  <si>
    <t>5.1.</t>
  </si>
  <si>
    <t>5.2.</t>
  </si>
  <si>
    <t>одноставочный</t>
  </si>
  <si>
    <t>дневная зона</t>
  </si>
  <si>
    <t>5.2.1</t>
  </si>
  <si>
    <t>5.2.2</t>
  </si>
  <si>
    <t>ночная зона</t>
  </si>
  <si>
    <t>6.1.</t>
  </si>
  <si>
    <t>6.2.</t>
  </si>
  <si>
    <t>руб/кВт/ч</t>
  </si>
  <si>
    <t>руб/
1000 м3</t>
  </si>
  <si>
    <t>6.3.</t>
  </si>
  <si>
    <r>
      <t>руб/м</t>
    </r>
    <r>
      <rPr>
        <vertAlign val="superscript"/>
        <sz val="8"/>
        <rFont val="Times New Roman"/>
        <family val="1"/>
      </rPr>
      <t>2</t>
    </r>
  </si>
  <si>
    <r>
      <t>руб./м</t>
    </r>
    <r>
      <rPr>
        <vertAlign val="superscript"/>
        <sz val="8"/>
        <rFont val="Times New Roman"/>
        <family val="1"/>
      </rPr>
      <t>3</t>
    </r>
  </si>
  <si>
    <r>
      <t>руб/м</t>
    </r>
    <r>
      <rPr>
        <vertAlign val="superscript"/>
        <sz val="8"/>
        <rFont val="Times New Roman"/>
        <family val="1"/>
      </rPr>
      <t>3</t>
    </r>
  </si>
  <si>
    <t>руб/м2</t>
  </si>
  <si>
    <t>двухставочный:</t>
  </si>
  <si>
    <t xml:space="preserve">к постановлению Администрации </t>
  </si>
  <si>
    <t>в капитальном исполнении от 1 до 2 этажей</t>
  </si>
  <si>
    <t>в капитальном исполнении от 3 этажей</t>
  </si>
  <si>
    <t>в деревянном исполнении от 1 этажа и выше</t>
  </si>
  <si>
    <t>природный  при  наличии  приборов  учета</t>
  </si>
  <si>
    <t>Отопление жилых помещений: при  газоснабжении природным газом</t>
  </si>
  <si>
    <t>Приготовление пищи: 
жилые дома, оборудованные газовой плитой, при газоснабжении природным газом</t>
  </si>
  <si>
    <t>Приготовление пищи: 
Жилые дома, оборудованные газовой плитой, при газоснабжении сжиженным газом</t>
  </si>
  <si>
    <t>Подогрев воды:
Жилые дома, оборудованные газовым водоногревателем, при газоснабжении природным газом</t>
  </si>
  <si>
    <t>Подогрев воды:
Жилые дома, оборудованные газовой плитой и не оборудованные газовым водоногревателем, при газоснабжении природным газом</t>
  </si>
  <si>
    <t>6.4.</t>
  </si>
  <si>
    <t>6.5.</t>
  </si>
  <si>
    <t>6.6.</t>
  </si>
  <si>
    <t>с 1 января  2019 г.</t>
  </si>
  <si>
    <t>% роста</t>
  </si>
  <si>
    <t>7.</t>
  </si>
  <si>
    <t>Твердые коммунальные отходы</t>
  </si>
  <si>
    <t>7.1.</t>
  </si>
  <si>
    <t>Жилые помещения в многовкартирных домах и общежитиях</t>
  </si>
  <si>
    <t>7.2.</t>
  </si>
  <si>
    <t>Жилые помещения в жилых домах</t>
  </si>
  <si>
    <t>7.3.</t>
  </si>
  <si>
    <t>руб/м3</t>
  </si>
  <si>
    <t>% роста от 01.01.2019 г.</t>
  </si>
  <si>
    <t>% роста от 2018 г.</t>
  </si>
  <si>
    <t>Приложение 2</t>
  </si>
  <si>
    <t>с 1 июля  2019 г.</t>
  </si>
  <si>
    <t>Приложение 1</t>
  </si>
  <si>
    <t xml:space="preserve">от 12.02.2019 года  № 21-ПА </t>
  </si>
  <si>
    <t>с 1 июля  2020 г.</t>
  </si>
  <si>
    <t xml:space="preserve">от         2020 года  №      -ПА </t>
  </si>
  <si>
    <t>% роста от 01.07.2019 г.</t>
  </si>
  <si>
    <t xml:space="preserve">Норматив потребления </t>
  </si>
  <si>
    <t>Норматив потребления с коэффиц.</t>
  </si>
  <si>
    <t>Газоснабжение*</t>
  </si>
  <si>
    <t>Примечание:</t>
  </si>
  <si>
    <t>* розничная цена на газ, реализуемая населению на территории ЯНАО дифференцированно по территориям обслуживания отдельных поставщиков газа действует с 01.08.2020 года</t>
  </si>
  <si>
    <t>Приложение</t>
  </si>
  <si>
    <t>с 1 июля  2021 г.</t>
  </si>
  <si>
    <t>% роста от 01.07.2020 г.</t>
  </si>
  <si>
    <t>с 1 июля  2022 г.</t>
  </si>
  <si>
    <t>на территории пгт.  Уренгой</t>
  </si>
  <si>
    <t>Реквизиты правоустанавливающих документов на 2022</t>
  </si>
  <si>
    <t>ДТП,ЭиЖКК ЯНАО</t>
  </si>
  <si>
    <t>от 13.12.2021 № 365-т</t>
  </si>
  <si>
    <t>Приказ</t>
  </si>
  <si>
    <t>от 13.12.2021 № 366-т</t>
  </si>
  <si>
    <t>от 13.12.2021 № 367-т</t>
  </si>
  <si>
    <t>от 20.12.2021 № 477-т</t>
  </si>
  <si>
    <t>Приказ
ДТП,ЭиЖКК ЯНАО
от 15.12.2021 № 389-т</t>
  </si>
  <si>
    <t>от 29.06.2022 № 136-т</t>
  </si>
  <si>
    <t>Приказ
ДТП,ЭиЖКК ЯНАО
от 20.12.2021 № 507-т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</si>
</sst>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#,##0.0"/>
    <numFmt numFmtId="191" formatCode="0.0000000"/>
    <numFmt numFmtId="192" formatCode="0.000000"/>
    <numFmt numFmtId="193" formatCode="0.00000"/>
    <numFmt numFmtId="194" formatCode="0.0"/>
    <numFmt numFmtId="195" formatCode="0.00000000"/>
    <numFmt numFmtId="196" formatCode="_(* #,##0_);_(* \(#,##0\);_(* &quot;-&quot;??_);_(@_)"/>
    <numFmt numFmtId="197" formatCode="#,##0.00_ ;[Red]\-#,##0.00\ "/>
    <numFmt numFmtId="198" formatCode="#,##0.0000_ ;[Red]\-#,##0.0000\ "/>
    <numFmt numFmtId="199" formatCode="0.0%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1">
    <font>
      <sz val="10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i/>
      <u val="single"/>
      <sz val="8"/>
      <name val="Times New Roman"/>
      <family val="1"/>
    </font>
    <font>
      <i/>
      <u val="single"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52" applyFont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1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14" fillId="0" borderId="0" xfId="52" applyFont="1" applyFill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15" fillId="0" borderId="0" xfId="52" applyFont="1" applyAlignment="1">
      <alignment horizontal="center" vertical="center"/>
      <protection/>
    </xf>
    <xf numFmtId="0" fontId="15" fillId="0" borderId="0" xfId="52" applyFont="1" applyFill="1" applyBorder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2" fillId="0" borderId="0" xfId="52" applyFont="1" applyFill="1" applyBorder="1" applyAlignment="1">
      <alignment horizontal="left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vertical="center"/>
      <protection/>
    </xf>
    <xf numFmtId="0" fontId="8" fillId="0" borderId="13" xfId="52" applyFont="1" applyFill="1" applyBorder="1" applyAlignment="1">
      <alignment vertical="center"/>
      <protection/>
    </xf>
    <xf numFmtId="0" fontId="8" fillId="0" borderId="14" xfId="52" applyFont="1" applyFill="1" applyBorder="1" applyAlignment="1">
      <alignment vertical="center"/>
      <protection/>
    </xf>
    <xf numFmtId="49" fontId="4" fillId="0" borderId="15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/>
      <protection/>
    </xf>
    <xf numFmtId="188" fontId="8" fillId="0" borderId="10" xfId="52" applyNumberFormat="1" applyFont="1" applyFill="1" applyBorder="1" applyAlignment="1">
      <alignment horizontal="center" vertical="center"/>
      <protection/>
    </xf>
    <xf numFmtId="189" fontId="8" fillId="0" borderId="10" xfId="52" applyNumberFormat="1" applyFont="1" applyFill="1" applyBorder="1" applyAlignment="1">
      <alignment horizontal="center" vertical="center"/>
      <protection/>
    </xf>
    <xf numFmtId="2" fontId="2" fillId="0" borderId="16" xfId="52" applyNumberFormat="1" applyFont="1" applyFill="1" applyBorder="1" applyAlignment="1">
      <alignment horizontal="center" vertical="center"/>
      <protection/>
    </xf>
    <xf numFmtId="2" fontId="3" fillId="0" borderId="0" xfId="52" applyNumberFormat="1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vertical="center" wrapText="1"/>
      <protection/>
    </xf>
    <xf numFmtId="49" fontId="4" fillId="0" borderId="17" xfId="52" applyNumberFormat="1" applyFont="1" applyBorder="1" applyAlignment="1">
      <alignment horizontal="center" vertical="center"/>
      <protection/>
    </xf>
    <xf numFmtId="0" fontId="3" fillId="0" borderId="18" xfId="52" applyFont="1" applyBorder="1" applyAlignment="1">
      <alignment vertical="center" wrapText="1"/>
      <protection/>
    </xf>
    <xf numFmtId="0" fontId="8" fillId="0" borderId="18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2" fontId="2" fillId="0" borderId="19" xfId="52" applyNumberFormat="1" applyFont="1" applyFill="1" applyBorder="1" applyAlignment="1">
      <alignment horizontal="center" vertical="center"/>
      <protection/>
    </xf>
    <xf numFmtId="49" fontId="5" fillId="0" borderId="12" xfId="52" applyNumberFormat="1" applyFont="1" applyBorder="1" applyAlignment="1">
      <alignment horizontal="center" vertical="center"/>
      <protection/>
    </xf>
    <xf numFmtId="0" fontId="10" fillId="0" borderId="13" xfId="52" applyFont="1" applyFill="1" applyBorder="1" applyAlignment="1">
      <alignment horizontal="center" vertical="center"/>
      <protection/>
    </xf>
    <xf numFmtId="0" fontId="11" fillId="0" borderId="13" xfId="52" applyFont="1" applyFill="1" applyBorder="1" applyAlignment="1">
      <alignment horizontal="center" vertical="center"/>
      <protection/>
    </xf>
    <xf numFmtId="0" fontId="3" fillId="0" borderId="13" xfId="52" applyFont="1" applyFill="1" applyBorder="1" applyAlignment="1">
      <alignment vertical="center"/>
      <protection/>
    </xf>
    <xf numFmtId="0" fontId="3" fillId="0" borderId="14" xfId="52" applyFont="1" applyFill="1" applyBorder="1" applyAlignment="1">
      <alignment vertical="center"/>
      <protection/>
    </xf>
    <xf numFmtId="49" fontId="8" fillId="0" borderId="15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vertical="center" wrapText="1"/>
      <protection/>
    </xf>
    <xf numFmtId="2" fontId="8" fillId="0" borderId="10" xfId="52" applyNumberFormat="1" applyFont="1" applyFill="1" applyBorder="1" applyAlignment="1">
      <alignment horizontal="center" vertical="center"/>
      <protection/>
    </xf>
    <xf numFmtId="49" fontId="8" fillId="0" borderId="17" xfId="52" applyNumberFormat="1" applyFont="1" applyBorder="1" applyAlignment="1">
      <alignment horizontal="center" vertical="center"/>
      <protection/>
    </xf>
    <xf numFmtId="0" fontId="8" fillId="0" borderId="18" xfId="52" applyFont="1" applyBorder="1" applyAlignment="1">
      <alignment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vertical="center"/>
      <protection/>
    </xf>
    <xf numFmtId="0" fontId="3" fillId="0" borderId="19" xfId="52" applyFont="1" applyFill="1" applyBorder="1" applyAlignment="1">
      <alignment vertical="center"/>
      <protection/>
    </xf>
    <xf numFmtId="3" fontId="5" fillId="0" borderId="12" xfId="52" applyNumberFormat="1" applyFont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8" fillId="0" borderId="13" xfId="52" applyFont="1" applyFill="1" applyBorder="1" applyAlignment="1">
      <alignment horizontal="center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0" fontId="7" fillId="0" borderId="13" xfId="52" applyFont="1" applyFill="1" applyBorder="1" applyAlignment="1">
      <alignment vertical="center"/>
      <protection/>
    </xf>
    <xf numFmtId="2" fontId="8" fillId="0" borderId="13" xfId="52" applyNumberFormat="1" applyFont="1" applyFill="1" applyBorder="1" applyAlignment="1">
      <alignment horizontal="center" vertical="center"/>
      <protection/>
    </xf>
    <xf numFmtId="2" fontId="2" fillId="0" borderId="14" xfId="52" applyNumberFormat="1" applyFont="1" applyFill="1" applyBorder="1" applyAlignment="1">
      <alignment horizontal="center" vertical="center"/>
      <protection/>
    </xf>
    <xf numFmtId="49" fontId="12" fillId="0" borderId="15" xfId="52" applyNumberFormat="1" applyFont="1" applyFill="1" applyBorder="1" applyAlignment="1">
      <alignment horizontal="center" vertical="center"/>
      <protection/>
    </xf>
    <xf numFmtId="0" fontId="13" fillId="0" borderId="10" xfId="52" applyFont="1" applyFill="1" applyBorder="1" applyAlignment="1">
      <alignment vertical="center"/>
      <protection/>
    </xf>
    <xf numFmtId="49" fontId="12" fillId="0" borderId="20" xfId="52" applyNumberFormat="1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horizontal="center" vertical="center"/>
      <protection/>
    </xf>
    <xf numFmtId="2" fontId="8" fillId="0" borderId="11" xfId="52" applyNumberFormat="1" applyFont="1" applyFill="1" applyBorder="1" applyAlignment="1">
      <alignment horizontal="center" vertical="center"/>
      <protection/>
    </xf>
    <xf numFmtId="2" fontId="2" fillId="0" borderId="21" xfId="52" applyNumberFormat="1" applyFont="1" applyFill="1" applyBorder="1" applyAlignment="1">
      <alignment horizontal="center" vertical="center"/>
      <protection/>
    </xf>
    <xf numFmtId="0" fontId="7" fillId="0" borderId="13" xfId="52" applyFont="1" applyFill="1" applyBorder="1" applyAlignment="1">
      <alignment horizontal="left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9" fontId="4" fillId="0" borderId="20" xfId="52" applyNumberFormat="1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vertical="center" wrapText="1"/>
      <protection/>
    </xf>
    <xf numFmtId="49" fontId="4" fillId="0" borderId="17" xfId="52" applyNumberFormat="1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vertical="center" wrapText="1"/>
      <protection/>
    </xf>
    <xf numFmtId="0" fontId="2" fillId="0" borderId="18" xfId="52" applyFont="1" applyFill="1" applyBorder="1" applyAlignment="1">
      <alignment horizontal="center" vertical="center"/>
      <protection/>
    </xf>
    <xf numFmtId="2" fontId="8" fillId="0" borderId="18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vertical="center"/>
      <protection/>
    </xf>
    <xf numFmtId="2" fontId="2" fillId="0" borderId="0" xfId="52" applyNumberFormat="1" applyFont="1" applyFill="1" applyBorder="1" applyAlignment="1">
      <alignment horizontal="center" vertical="center"/>
      <protection/>
    </xf>
    <xf numFmtId="0" fontId="16" fillId="0" borderId="0" xfId="52" applyFont="1" applyFill="1" applyAlignment="1">
      <alignment horizontal="left" vertical="center"/>
      <protection/>
    </xf>
    <xf numFmtId="0" fontId="15" fillId="0" borderId="0" xfId="52" applyFont="1" applyAlignment="1">
      <alignment horizontal="center" vertical="center"/>
      <protection/>
    </xf>
    <xf numFmtId="0" fontId="15" fillId="0" borderId="0" xfId="52" applyFont="1" applyFill="1" applyBorder="1" applyAlignment="1">
      <alignment horizontal="center" vertical="center"/>
      <protection/>
    </xf>
    <xf numFmtId="0" fontId="3" fillId="0" borderId="0" xfId="52" applyFont="1" applyAlignment="1">
      <alignment horizontal="left" vertical="center" wrapText="1"/>
      <protection/>
    </xf>
    <xf numFmtId="0" fontId="3" fillId="0" borderId="22" xfId="52" applyFont="1" applyBorder="1" applyAlignment="1">
      <alignment vertical="center"/>
      <protection/>
    </xf>
    <xf numFmtId="0" fontId="3" fillId="0" borderId="23" xfId="52" applyFont="1" applyFill="1" applyBorder="1" applyAlignment="1">
      <alignment vertical="center"/>
      <protection/>
    </xf>
    <xf numFmtId="0" fontId="3" fillId="0" borderId="24" xfId="52" applyFont="1" applyBorder="1" applyAlignment="1">
      <alignment vertical="center"/>
      <protection/>
    </xf>
    <xf numFmtId="0" fontId="3" fillId="0" borderId="22" xfId="52" applyFont="1" applyFill="1" applyBorder="1" applyAlignment="1">
      <alignment vertical="center"/>
      <protection/>
    </xf>
    <xf numFmtId="0" fontId="3" fillId="0" borderId="24" xfId="52" applyFont="1" applyFill="1" applyBorder="1" applyAlignment="1">
      <alignment vertical="center"/>
      <protection/>
    </xf>
    <xf numFmtId="0" fontId="3" fillId="0" borderId="24" xfId="52" applyFont="1" applyFill="1" applyBorder="1" applyAlignment="1">
      <alignment vertical="center" wrapText="1"/>
      <protection/>
    </xf>
    <xf numFmtId="0" fontId="3" fillId="0" borderId="23" xfId="52" applyFont="1" applyFill="1" applyBorder="1" applyAlignment="1">
      <alignment vertical="center" wrapText="1"/>
      <protection/>
    </xf>
    <xf numFmtId="0" fontId="5" fillId="0" borderId="25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vertical="center"/>
      <protection/>
    </xf>
    <xf numFmtId="0" fontId="8" fillId="0" borderId="26" xfId="52" applyFont="1" applyFill="1" applyBorder="1" applyAlignment="1">
      <alignment vertical="center"/>
      <protection/>
    </xf>
    <xf numFmtId="0" fontId="8" fillId="0" borderId="27" xfId="52" applyFont="1" applyFill="1" applyBorder="1" applyAlignment="1">
      <alignment vertical="center"/>
      <protection/>
    </xf>
    <xf numFmtId="0" fontId="3" fillId="0" borderId="23" xfId="52" applyFont="1" applyBorder="1" applyAlignment="1">
      <alignment vertical="center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3" fillId="0" borderId="28" xfId="52" applyFont="1" applyFill="1" applyBorder="1" applyAlignment="1">
      <alignment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49" fontId="8" fillId="0" borderId="15" xfId="52" applyNumberFormat="1" applyFont="1" applyFill="1" applyBorder="1" applyAlignment="1">
      <alignment horizontal="center" vertical="center"/>
      <protection/>
    </xf>
    <xf numFmtId="49" fontId="8" fillId="0" borderId="20" xfId="52" applyNumberFormat="1" applyFont="1" applyFill="1" applyBorder="1" applyAlignment="1">
      <alignment horizontal="center" vertical="center"/>
      <protection/>
    </xf>
    <xf numFmtId="49" fontId="8" fillId="0" borderId="17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&#1101;&#1082;&#1086;&#1085;&#1086;&#1084;&#1080;&#1095;&#1077;&#1089;&#1082;&#1080;&#1077;%20&#1088;&#1072;&#1089;&#1095;&#1077;&#1090;&#1099;\&#1058;&#1072;&#1088;&#1080;&#1092;&#1099;,%20&#1087;&#1088;&#1086;&#1090;&#1086;&#1082;&#1086;&#1083;&#1099;,%20&#1085;&#1086;&#1088;&#1084;&#1072;&#1090;&#1080;&#1074;&#1099;\2019\&#1056;&#1072;&#1089;&#1095;&#1105;&#1090;&#1099;%20&#1088;&#1072;&#1079;&#1084;&#1077;&#1088;&#1072;%20&#1087;&#1083;&#1072;&#1090;&#1099;%20&#1079;&#1072;%20&#1050;&#1059;%20&#1076;&#1083;&#1103;%20&#1085;&#1072;&#1089;&#1077;&#1083;&#1077;&#1085;&#1080;&#1103;%20&#1085;&#1072;%202018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1 марта 2013г."/>
      <sheetName val="с 1 июля 2013г."/>
      <sheetName val="с 1 июля 2014г. (2)"/>
      <sheetName val="с 1 июля 2015г."/>
      <sheetName val=" 2015г. "/>
      <sheetName val=" 2015г.  (2)"/>
      <sheetName val=" 2015г.  (3)"/>
      <sheetName val=" 2015г. (для сайта"/>
      <sheetName val=" 2016г. (6.07.16)"/>
      <sheetName val=" 2016г. (для сайта (3)"/>
      <sheetName val=" 2016г. (для сайта (жбо)"/>
      <sheetName val=" 2016г. (для ГИСЖКХ)"/>
      <sheetName val=" 2017г. "/>
      <sheetName val=" 2017г.  (для ГИСЖКХ)"/>
      <sheetName val=" 2017г.  (для постан)"/>
      <sheetName val=" 2018г.  (для постан)"/>
      <sheetName val=" 2019г.(для постан) (1.01)"/>
      <sheetName val=" 2019г.(для постан) (1.07)"/>
      <sheetName val=" Анализ размера платы"/>
      <sheetName val=" Анализ размера платы (2)"/>
      <sheetName val=" Анализ размера платы (3)"/>
      <sheetName val="2-ух эт"/>
      <sheetName val="3-ух эт"/>
      <sheetName val="3-ух эт (ул. Гелогов 38)"/>
    </sheetNames>
    <sheetDataSet>
      <sheetData sheetId="15">
        <row r="12">
          <cell r="H12">
            <v>50.926631</v>
          </cell>
        </row>
        <row r="13">
          <cell r="H13">
            <v>45.142720000000004</v>
          </cell>
        </row>
        <row r="14">
          <cell r="H14">
            <v>51.77305700000001</v>
          </cell>
        </row>
        <row r="15">
          <cell r="D15">
            <v>1410.71</v>
          </cell>
        </row>
        <row r="17">
          <cell r="H17">
            <v>298.77</v>
          </cell>
        </row>
        <row r="18">
          <cell r="H18">
            <v>268.44</v>
          </cell>
        </row>
        <row r="19">
          <cell r="H19">
            <v>188.7</v>
          </cell>
        </row>
        <row r="20">
          <cell r="D20">
            <v>56.16</v>
          </cell>
        </row>
        <row r="22">
          <cell r="H22">
            <v>329.2</v>
          </cell>
        </row>
        <row r="23">
          <cell r="H23">
            <v>295.79</v>
          </cell>
        </row>
        <row r="24">
          <cell r="H24">
            <v>207.92</v>
          </cell>
        </row>
        <row r="25">
          <cell r="D25">
            <v>61.88</v>
          </cell>
        </row>
        <row r="27">
          <cell r="H27">
            <v>2.78</v>
          </cell>
        </row>
        <row r="29">
          <cell r="H29">
            <v>2.83</v>
          </cell>
        </row>
        <row r="30">
          <cell r="H30">
            <v>1.4</v>
          </cell>
        </row>
        <row r="32">
          <cell r="H32">
            <v>68.7486</v>
          </cell>
        </row>
        <row r="33">
          <cell r="H33">
            <v>99.5469</v>
          </cell>
        </row>
        <row r="34">
          <cell r="H34">
            <v>33.927299999999995</v>
          </cell>
        </row>
        <row r="35">
          <cell r="H35">
            <v>35.7153</v>
          </cell>
        </row>
        <row r="36">
          <cell r="D36">
            <v>4470</v>
          </cell>
        </row>
        <row r="37">
          <cell r="H37">
            <v>80.638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60" zoomScaleNormal="80" workbookViewId="0" topLeftCell="A12">
      <selection activeCell="D39" sqref="D39"/>
    </sheetView>
  </sheetViews>
  <sheetFormatPr defaultColWidth="9.140625" defaultRowHeight="12.75"/>
  <cols>
    <col min="1" max="1" width="5.140625" style="6" customWidth="1"/>
    <col min="2" max="2" width="45.8515625" style="6" customWidth="1"/>
    <col min="3" max="3" width="7.8515625" style="4" bestFit="1" customWidth="1"/>
    <col min="4" max="4" width="12.421875" style="4" customWidth="1" collapsed="1"/>
    <col min="5" max="5" width="10.7109375" style="4" bestFit="1" customWidth="1"/>
    <col min="6" max="6" width="5.8515625" style="4" hidden="1" customWidth="1"/>
    <col min="7" max="7" width="9.57421875" style="4" customWidth="1"/>
    <col min="8" max="8" width="11.00390625" style="4" customWidth="1"/>
    <col min="9" max="9" width="8.7109375" style="4" hidden="1" customWidth="1"/>
    <col min="10" max="16384" width="8.8515625" style="6" customWidth="1"/>
  </cols>
  <sheetData>
    <row r="1" spans="1:5" ht="15">
      <c r="A1" s="1"/>
      <c r="B1" s="2"/>
      <c r="C1" s="3"/>
      <c r="E1" s="5" t="s">
        <v>83</v>
      </c>
    </row>
    <row r="2" spans="1:5" ht="15">
      <c r="A2" s="1"/>
      <c r="B2" s="2"/>
      <c r="C2" s="3"/>
      <c r="E2" s="5" t="s">
        <v>56</v>
      </c>
    </row>
    <row r="3" spans="1:5" ht="15">
      <c r="A3" s="1"/>
      <c r="B3" s="7"/>
      <c r="C3" s="3"/>
      <c r="E3" s="5" t="s">
        <v>84</v>
      </c>
    </row>
    <row r="4" ht="8.25" customHeight="1">
      <c r="C4" s="3"/>
    </row>
    <row r="5" spans="1:8" ht="15">
      <c r="A5" s="78" t="s">
        <v>0</v>
      </c>
      <c r="B5" s="78"/>
      <c r="C5" s="78"/>
      <c r="D5" s="78"/>
      <c r="E5" s="78"/>
      <c r="F5" s="78"/>
      <c r="G5" s="78"/>
      <c r="H5" s="78"/>
    </row>
    <row r="6" spans="1:8" ht="15">
      <c r="A6" s="78" t="s">
        <v>1</v>
      </c>
      <c r="B6" s="78"/>
      <c r="C6" s="78"/>
      <c r="D6" s="78"/>
      <c r="E6" s="78"/>
      <c r="F6" s="78"/>
      <c r="G6" s="78"/>
      <c r="H6" s="78"/>
    </row>
    <row r="7" spans="1:8" ht="16.5" customHeight="1">
      <c r="A7" s="79" t="s">
        <v>69</v>
      </c>
      <c r="B7" s="79"/>
      <c r="C7" s="79"/>
      <c r="D7" s="79"/>
      <c r="E7" s="79"/>
      <c r="F7" s="79"/>
      <c r="G7" s="79"/>
      <c r="H7" s="79"/>
    </row>
    <row r="8" spans="1:7" ht="7.5" customHeight="1">
      <c r="A8" s="10"/>
      <c r="B8" s="10"/>
      <c r="C8" s="11"/>
      <c r="F8" s="12"/>
      <c r="G8" s="12"/>
    </row>
    <row r="9" spans="1:9" ht="45.75" customHeight="1">
      <c r="A9" s="13" t="s">
        <v>2</v>
      </c>
      <c r="B9" s="14" t="s">
        <v>3</v>
      </c>
      <c r="C9" s="15" t="s">
        <v>27</v>
      </c>
      <c r="D9" s="16" t="s">
        <v>30</v>
      </c>
      <c r="E9" s="16" t="s">
        <v>34</v>
      </c>
      <c r="F9" s="16" t="s">
        <v>37</v>
      </c>
      <c r="G9" s="16" t="s">
        <v>38</v>
      </c>
      <c r="H9" s="16" t="s">
        <v>4</v>
      </c>
      <c r="I9" s="4" t="s">
        <v>70</v>
      </c>
    </row>
    <row r="10" spans="1:8" ht="13.5" thickBot="1">
      <c r="A10" s="17">
        <v>1</v>
      </c>
      <c r="B10" s="17">
        <v>2</v>
      </c>
      <c r="C10" s="18">
        <v>3</v>
      </c>
      <c r="D10" s="18">
        <v>4</v>
      </c>
      <c r="E10" s="18">
        <v>5</v>
      </c>
      <c r="F10" s="18"/>
      <c r="G10" s="18"/>
      <c r="H10" s="18">
        <v>6</v>
      </c>
    </row>
    <row r="11" spans="1:8" ht="15" customHeight="1">
      <c r="A11" s="19">
        <v>1</v>
      </c>
      <c r="B11" s="20" t="s">
        <v>31</v>
      </c>
      <c r="C11" s="21"/>
      <c r="D11" s="21"/>
      <c r="E11" s="21"/>
      <c r="F11" s="21"/>
      <c r="G11" s="21"/>
      <c r="H11" s="22"/>
    </row>
    <row r="12" spans="1:9" s="4" customFormat="1" ht="15.75" customHeight="1">
      <c r="A12" s="23" t="s">
        <v>6</v>
      </c>
      <c r="B12" s="24" t="s">
        <v>57</v>
      </c>
      <c r="C12" s="25" t="s">
        <v>51</v>
      </c>
      <c r="D12" s="26">
        <v>1434.62</v>
      </c>
      <c r="E12" s="27">
        <v>0.0461</v>
      </c>
      <c r="F12" s="28">
        <v>0.783</v>
      </c>
      <c r="G12" s="27">
        <f>ROUND(E12*F12,4)</f>
        <v>0.0361</v>
      </c>
      <c r="H12" s="29">
        <f>D12*G12</f>
        <v>51.789781999999995</v>
      </c>
      <c r="I12" s="30">
        <f>ROUND(H12/'[1] 2018г.  (для постан)'!H12*100-100,2)</f>
        <v>1.69</v>
      </c>
    </row>
    <row r="13" spans="1:9" s="4" customFormat="1" ht="15.75" customHeight="1">
      <c r="A13" s="23" t="s">
        <v>5</v>
      </c>
      <c r="B13" s="24" t="s">
        <v>58</v>
      </c>
      <c r="C13" s="25" t="s">
        <v>51</v>
      </c>
      <c r="D13" s="26">
        <f>D12</f>
        <v>1434.62</v>
      </c>
      <c r="E13" s="27">
        <v>0.0409</v>
      </c>
      <c r="F13" s="28">
        <v>0.783</v>
      </c>
      <c r="G13" s="27">
        <f>ROUND(E13*F13,4)</f>
        <v>0.032</v>
      </c>
      <c r="H13" s="29">
        <f>D13*G13</f>
        <v>45.90784</v>
      </c>
      <c r="I13" s="30">
        <f>ROUND(H13/'[1] 2018г.  (для постан)'!H13*100-100,2)</f>
        <v>1.69</v>
      </c>
    </row>
    <row r="14" spans="1:9" s="4" customFormat="1" ht="15.75" customHeight="1">
      <c r="A14" s="23" t="s">
        <v>32</v>
      </c>
      <c r="B14" s="31" t="s">
        <v>59</v>
      </c>
      <c r="C14" s="25" t="s">
        <v>51</v>
      </c>
      <c r="D14" s="26">
        <f>D13</f>
        <v>1434.62</v>
      </c>
      <c r="E14" s="27">
        <v>0.0469</v>
      </c>
      <c r="F14" s="28">
        <v>0.783</v>
      </c>
      <c r="G14" s="27">
        <f>ROUND(E14*F14,4)</f>
        <v>0.0367</v>
      </c>
      <c r="H14" s="29">
        <f>D14*G14</f>
        <v>52.650554</v>
      </c>
      <c r="I14" s="30">
        <f>ROUND(H14/'[1] 2018г.  (для постан)'!H14*100-100,2)</f>
        <v>1.69</v>
      </c>
    </row>
    <row r="15" spans="1:9" ht="15.75" customHeight="1" thickBot="1">
      <c r="A15" s="32" t="s">
        <v>33</v>
      </c>
      <c r="B15" s="33" t="s">
        <v>7</v>
      </c>
      <c r="C15" s="34" t="s">
        <v>8</v>
      </c>
      <c r="D15" s="35">
        <f>D14</f>
        <v>1434.62</v>
      </c>
      <c r="E15" s="34"/>
      <c r="F15" s="34"/>
      <c r="G15" s="34"/>
      <c r="H15" s="36"/>
      <c r="I15" s="30">
        <f>ROUND(D15/'[1] 2018г.  (для постан)'!D15*100-100,2)</f>
        <v>1.69</v>
      </c>
    </row>
    <row r="16" spans="1:8" ht="18" customHeight="1">
      <c r="A16" s="37" t="s">
        <v>26</v>
      </c>
      <c r="B16" s="20" t="s">
        <v>9</v>
      </c>
      <c r="C16" s="38"/>
      <c r="D16" s="39"/>
      <c r="E16" s="40"/>
      <c r="F16" s="40"/>
      <c r="G16" s="40"/>
      <c r="H16" s="41"/>
    </row>
    <row r="17" spans="1:9" ht="39">
      <c r="A17" s="42" t="s">
        <v>10</v>
      </c>
      <c r="B17" s="43" t="s">
        <v>11</v>
      </c>
      <c r="C17" s="25" t="s">
        <v>12</v>
      </c>
      <c r="D17" s="26">
        <v>57.11</v>
      </c>
      <c r="E17" s="44">
        <v>5.32</v>
      </c>
      <c r="F17" s="44"/>
      <c r="G17" s="44"/>
      <c r="H17" s="29">
        <f>ROUND(D17*E17,2)</f>
        <v>303.83</v>
      </c>
      <c r="I17" s="30">
        <f>ROUND(H17/'[1] 2018г.  (для постан)'!H17*100-100,2)</f>
        <v>1.69</v>
      </c>
    </row>
    <row r="18" spans="1:9" ht="39">
      <c r="A18" s="42" t="s">
        <v>13</v>
      </c>
      <c r="B18" s="43" t="s">
        <v>14</v>
      </c>
      <c r="C18" s="25" t="s">
        <v>12</v>
      </c>
      <c r="D18" s="26">
        <f>D17</f>
        <v>57.11</v>
      </c>
      <c r="E18" s="44">
        <v>4.78</v>
      </c>
      <c r="F18" s="44"/>
      <c r="G18" s="44"/>
      <c r="H18" s="29">
        <f>ROUND(D18*E18,2)</f>
        <v>272.99</v>
      </c>
      <c r="I18" s="30">
        <f>ROUND(H18/'[1] 2018г.  (для постан)'!H18*100-100,2)</f>
        <v>1.69</v>
      </c>
    </row>
    <row r="19" spans="1:9" ht="39">
      <c r="A19" s="42" t="s">
        <v>15</v>
      </c>
      <c r="B19" s="43" t="s">
        <v>16</v>
      </c>
      <c r="C19" s="25" t="s">
        <v>12</v>
      </c>
      <c r="D19" s="26">
        <f>D18</f>
        <v>57.11</v>
      </c>
      <c r="E19" s="44">
        <v>3.36</v>
      </c>
      <c r="F19" s="44"/>
      <c r="G19" s="44"/>
      <c r="H19" s="29">
        <f>ROUND(D19*E19,2)</f>
        <v>191.89</v>
      </c>
      <c r="I19" s="30">
        <f>ROUND(H19/'[1] 2018г.  (для постан)'!H19*100-100,2)</f>
        <v>1.69</v>
      </c>
    </row>
    <row r="20" spans="1:9" ht="16.5" customHeight="1" thickBot="1">
      <c r="A20" s="45" t="s">
        <v>17</v>
      </c>
      <c r="B20" s="46" t="s">
        <v>18</v>
      </c>
      <c r="C20" s="47" t="s">
        <v>52</v>
      </c>
      <c r="D20" s="35">
        <f>D19</f>
        <v>57.11</v>
      </c>
      <c r="E20" s="48"/>
      <c r="F20" s="48"/>
      <c r="G20" s="48"/>
      <c r="H20" s="49"/>
      <c r="I20" s="30">
        <f>ROUND(D20/'[1] 2018г.  (для постан)'!D20*100-100,2)</f>
        <v>1.69</v>
      </c>
    </row>
    <row r="21" spans="1:8" ht="16.5" customHeight="1">
      <c r="A21" s="50" t="s">
        <v>19</v>
      </c>
      <c r="B21" s="20" t="s">
        <v>24</v>
      </c>
      <c r="C21" s="51"/>
      <c r="D21" s="52"/>
      <c r="E21" s="40"/>
      <c r="F21" s="40"/>
      <c r="G21" s="40"/>
      <c r="H21" s="41"/>
    </row>
    <row r="22" spans="1:9" ht="39">
      <c r="A22" s="42" t="s">
        <v>20</v>
      </c>
      <c r="B22" s="43" t="s">
        <v>11</v>
      </c>
      <c r="C22" s="25" t="s">
        <v>12</v>
      </c>
      <c r="D22" s="26">
        <v>62.93</v>
      </c>
      <c r="E22" s="44">
        <v>5.32</v>
      </c>
      <c r="F22" s="44"/>
      <c r="G22" s="44"/>
      <c r="H22" s="29">
        <f>ROUND(D22*E22,2)</f>
        <v>334.79</v>
      </c>
      <c r="I22" s="30">
        <f>ROUND(H22/'[1] 2018г.  (для постан)'!H22*100-100,2)</f>
        <v>1.7</v>
      </c>
    </row>
    <row r="23" spans="1:9" ht="39">
      <c r="A23" s="42" t="s">
        <v>21</v>
      </c>
      <c r="B23" s="43" t="s">
        <v>14</v>
      </c>
      <c r="C23" s="25" t="s">
        <v>12</v>
      </c>
      <c r="D23" s="26">
        <f>D22</f>
        <v>62.93</v>
      </c>
      <c r="E23" s="44">
        <v>4.78</v>
      </c>
      <c r="F23" s="44"/>
      <c r="G23" s="44"/>
      <c r="H23" s="29">
        <f>ROUND(D23*E23,2)</f>
        <v>300.81</v>
      </c>
      <c r="I23" s="30">
        <f>ROUND(H23/'[1] 2018г.  (для постан)'!H23*100-100,2)</f>
        <v>1.7</v>
      </c>
    </row>
    <row r="24" spans="1:9" ht="39">
      <c r="A24" s="42" t="s">
        <v>22</v>
      </c>
      <c r="B24" s="43" t="s">
        <v>16</v>
      </c>
      <c r="C24" s="25" t="s">
        <v>12</v>
      </c>
      <c r="D24" s="26">
        <f>D23</f>
        <v>62.93</v>
      </c>
      <c r="E24" s="44">
        <v>3.36</v>
      </c>
      <c r="F24" s="44"/>
      <c r="G24" s="44"/>
      <c r="H24" s="29">
        <f>ROUND(D24*E24,2)</f>
        <v>211.44</v>
      </c>
      <c r="I24" s="30">
        <f>ROUND(H24/'[1] 2018г.  (для постан)'!H24*100-100,2)</f>
        <v>1.69</v>
      </c>
    </row>
    <row r="25" spans="1:9" ht="18" customHeight="1" thickBot="1">
      <c r="A25" s="45" t="s">
        <v>23</v>
      </c>
      <c r="B25" s="46" t="s">
        <v>25</v>
      </c>
      <c r="C25" s="47" t="s">
        <v>53</v>
      </c>
      <c r="D25" s="35">
        <f>D24</f>
        <v>62.93</v>
      </c>
      <c r="E25" s="48"/>
      <c r="F25" s="48"/>
      <c r="G25" s="48"/>
      <c r="H25" s="49"/>
      <c r="I25" s="30">
        <f>ROUND(D25/'[1] 2018г.  (для постан)'!D25*100-100,2)</f>
        <v>1.7</v>
      </c>
    </row>
    <row r="26" spans="1:9" s="4" customFormat="1" ht="15.75" customHeight="1">
      <c r="A26" s="53" t="s">
        <v>28</v>
      </c>
      <c r="B26" s="54" t="s">
        <v>35</v>
      </c>
      <c r="C26" s="51"/>
      <c r="D26" s="52"/>
      <c r="E26" s="55"/>
      <c r="F26" s="55"/>
      <c r="G26" s="55"/>
      <c r="H26" s="56"/>
      <c r="I26" s="30"/>
    </row>
    <row r="27" spans="1:9" s="4" customFormat="1" ht="12.75">
      <c r="A27" s="23" t="s">
        <v>39</v>
      </c>
      <c r="B27" s="24" t="s">
        <v>41</v>
      </c>
      <c r="C27" s="25" t="s">
        <v>48</v>
      </c>
      <c r="D27" s="26"/>
      <c r="E27" s="44"/>
      <c r="F27" s="44"/>
      <c r="G27" s="44"/>
      <c r="H27" s="29">
        <v>2.82</v>
      </c>
      <c r="I27" s="30">
        <f>ROUND(H27/'[1] 2018г.  (для постан)'!H27*100-100,2)</f>
        <v>1.44</v>
      </c>
    </row>
    <row r="28" spans="1:9" s="4" customFormat="1" ht="12.75">
      <c r="A28" s="23" t="s">
        <v>40</v>
      </c>
      <c r="B28" s="24" t="s">
        <v>55</v>
      </c>
      <c r="C28" s="25"/>
      <c r="D28" s="26"/>
      <c r="E28" s="44"/>
      <c r="F28" s="44"/>
      <c r="G28" s="44"/>
      <c r="H28" s="29"/>
      <c r="I28" s="30"/>
    </row>
    <row r="29" spans="1:9" s="4" customFormat="1" ht="12.75">
      <c r="A29" s="57" t="s">
        <v>43</v>
      </c>
      <c r="B29" s="58" t="s">
        <v>42</v>
      </c>
      <c r="C29" s="25" t="s">
        <v>48</v>
      </c>
      <c r="D29" s="26"/>
      <c r="E29" s="44"/>
      <c r="F29" s="44"/>
      <c r="G29" s="44"/>
      <c r="H29" s="29">
        <v>2.87</v>
      </c>
      <c r="I29" s="30">
        <f>ROUND(H29/'[1] 2018г.  (для постан)'!H29*100-100,2)</f>
        <v>1.41</v>
      </c>
    </row>
    <row r="30" spans="1:9" s="4" customFormat="1" ht="13.5" thickBot="1">
      <c r="A30" s="59" t="s">
        <v>44</v>
      </c>
      <c r="B30" s="60" t="s">
        <v>45</v>
      </c>
      <c r="C30" s="18" t="s">
        <v>48</v>
      </c>
      <c r="D30" s="61"/>
      <c r="E30" s="62"/>
      <c r="F30" s="62"/>
      <c r="G30" s="62"/>
      <c r="H30" s="63">
        <v>1.42</v>
      </c>
      <c r="I30" s="30">
        <f>ROUND(H30/'[1] 2018г.  (для постан)'!H30*100-100,2)</f>
        <v>1.43</v>
      </c>
    </row>
    <row r="31" spans="1:9" s="4" customFormat="1" ht="12.75">
      <c r="A31" s="53" t="s">
        <v>29</v>
      </c>
      <c r="B31" s="64" t="s">
        <v>36</v>
      </c>
      <c r="C31" s="51"/>
      <c r="D31" s="55"/>
      <c r="E31" s="55"/>
      <c r="F31" s="55"/>
      <c r="G31" s="55"/>
      <c r="H31" s="56"/>
      <c r="I31" s="30"/>
    </row>
    <row r="32" spans="1:9" s="4" customFormat="1" ht="39">
      <c r="A32" s="23" t="s">
        <v>46</v>
      </c>
      <c r="B32" s="31" t="s">
        <v>62</v>
      </c>
      <c r="C32" s="25" t="s">
        <v>12</v>
      </c>
      <c r="D32" s="26">
        <v>4470</v>
      </c>
      <c r="E32" s="44">
        <v>15.38</v>
      </c>
      <c r="F32" s="44"/>
      <c r="G32" s="44"/>
      <c r="H32" s="29">
        <f>D32/1000*E32</f>
        <v>68.7486</v>
      </c>
      <c r="I32" s="30">
        <f>ROUND(H32/'[1] 2018г.  (для постан)'!H32*100-100,2)</f>
        <v>0</v>
      </c>
    </row>
    <row r="33" spans="1:9" s="4" customFormat="1" ht="52.5">
      <c r="A33" s="23" t="s">
        <v>47</v>
      </c>
      <c r="B33" s="31" t="s">
        <v>64</v>
      </c>
      <c r="C33" s="25" t="s">
        <v>12</v>
      </c>
      <c r="D33" s="26">
        <f>D32</f>
        <v>4470</v>
      </c>
      <c r="E33" s="44">
        <v>22.27</v>
      </c>
      <c r="F33" s="44"/>
      <c r="G33" s="44"/>
      <c r="H33" s="29">
        <f>D33/1000*E33</f>
        <v>99.5469</v>
      </c>
      <c r="I33" s="30">
        <f>ROUND(H33/'[1] 2018г.  (для постан)'!H33*100-100,2)</f>
        <v>0</v>
      </c>
    </row>
    <row r="34" spans="1:9" s="4" customFormat="1" ht="52.5">
      <c r="A34" s="23" t="s">
        <v>50</v>
      </c>
      <c r="B34" s="31" t="s">
        <v>65</v>
      </c>
      <c r="C34" s="25" t="s">
        <v>12</v>
      </c>
      <c r="D34" s="26">
        <f>D33</f>
        <v>4470</v>
      </c>
      <c r="E34" s="44">
        <v>7.59</v>
      </c>
      <c r="F34" s="44"/>
      <c r="G34" s="44"/>
      <c r="H34" s="29">
        <f>D34/1000*E34</f>
        <v>33.927299999999995</v>
      </c>
      <c r="I34" s="30">
        <f>ROUND(H34/'[1] 2018г.  (для постан)'!H34*100-100,2)</f>
        <v>0</v>
      </c>
    </row>
    <row r="35" spans="1:9" s="4" customFormat="1" ht="26.25">
      <c r="A35" s="23" t="s">
        <v>66</v>
      </c>
      <c r="B35" s="31" t="s">
        <v>61</v>
      </c>
      <c r="C35" s="25" t="s">
        <v>54</v>
      </c>
      <c r="D35" s="26">
        <f>D34</f>
        <v>4470</v>
      </c>
      <c r="E35" s="44">
        <v>7.99</v>
      </c>
      <c r="F35" s="44"/>
      <c r="G35" s="44"/>
      <c r="H35" s="29">
        <f>D35/1000*E35</f>
        <v>35.7153</v>
      </c>
      <c r="I35" s="30">
        <f>ROUND(H35/'[1] 2018г.  (для постан)'!H35*100-100,2)</f>
        <v>0</v>
      </c>
    </row>
    <row r="36" spans="1:9" s="4" customFormat="1" ht="20.25">
      <c r="A36" s="23" t="s">
        <v>67</v>
      </c>
      <c r="B36" s="24" t="s">
        <v>60</v>
      </c>
      <c r="C36" s="65" t="s">
        <v>49</v>
      </c>
      <c r="D36" s="35">
        <f>D35</f>
        <v>4470</v>
      </c>
      <c r="E36" s="44"/>
      <c r="F36" s="44"/>
      <c r="G36" s="44"/>
      <c r="H36" s="29"/>
      <c r="I36" s="30"/>
    </row>
    <row r="37" spans="1:9" s="4" customFormat="1" ht="39.75" thickBot="1">
      <c r="A37" s="66" t="s">
        <v>68</v>
      </c>
      <c r="B37" s="67" t="s">
        <v>63</v>
      </c>
      <c r="C37" s="18" t="s">
        <v>12</v>
      </c>
      <c r="D37" s="62">
        <v>17.83</v>
      </c>
      <c r="E37" s="62">
        <v>4.6</v>
      </c>
      <c r="F37" s="62"/>
      <c r="G37" s="62"/>
      <c r="H37" s="63">
        <f>D37*E37</f>
        <v>82.01799999999999</v>
      </c>
      <c r="I37" s="30">
        <f>ROUND(H37/'[1] 2018г.  (для постан)'!H37*100-100,2)</f>
        <v>1.71</v>
      </c>
    </row>
    <row r="38" spans="1:9" s="4" customFormat="1" ht="12.75">
      <c r="A38" s="53" t="s">
        <v>71</v>
      </c>
      <c r="B38" s="64" t="s">
        <v>72</v>
      </c>
      <c r="C38" s="51"/>
      <c r="D38" s="55"/>
      <c r="E38" s="55"/>
      <c r="F38" s="55"/>
      <c r="G38" s="55"/>
      <c r="H38" s="56"/>
      <c r="I38" s="30"/>
    </row>
    <row r="39" spans="1:9" s="4" customFormat="1" ht="26.25">
      <c r="A39" s="23" t="s">
        <v>73</v>
      </c>
      <c r="B39" s="31" t="s">
        <v>74</v>
      </c>
      <c r="C39" s="25" t="s">
        <v>12</v>
      </c>
      <c r="D39" s="26">
        <v>746.9</v>
      </c>
      <c r="E39" s="44">
        <v>2.41</v>
      </c>
      <c r="F39" s="44"/>
      <c r="G39" s="44"/>
      <c r="H39" s="29">
        <f>D39*E39/12</f>
        <v>150.00241666666668</v>
      </c>
      <c r="I39" s="30"/>
    </row>
    <row r="40" spans="1:9" s="4" customFormat="1" ht="12.75">
      <c r="A40" s="23" t="s">
        <v>75</v>
      </c>
      <c r="B40" s="31" t="s">
        <v>76</v>
      </c>
      <c r="C40" s="25" t="s">
        <v>12</v>
      </c>
      <c r="D40" s="26">
        <v>746.9</v>
      </c>
      <c r="E40" s="44">
        <v>3.03</v>
      </c>
      <c r="F40" s="44"/>
      <c r="G40" s="44"/>
      <c r="H40" s="29">
        <f>D40*E40/12</f>
        <v>188.59225</v>
      </c>
      <c r="I40" s="30"/>
    </row>
    <row r="41" spans="1:9" s="4" customFormat="1" ht="13.5" thickBot="1">
      <c r="A41" s="68" t="s">
        <v>77</v>
      </c>
      <c r="B41" s="69" t="s">
        <v>72</v>
      </c>
      <c r="C41" s="47" t="s">
        <v>78</v>
      </c>
      <c r="D41" s="70">
        <v>746.9</v>
      </c>
      <c r="E41" s="71"/>
      <c r="F41" s="71"/>
      <c r="G41" s="71"/>
      <c r="H41" s="36"/>
      <c r="I41" s="30"/>
    </row>
  </sheetData>
  <sheetProtection/>
  <mergeCells count="3">
    <mergeCell ref="A5:H5"/>
    <mergeCell ref="A6:H6"/>
    <mergeCell ref="A7:H7"/>
  </mergeCells>
  <printOptions horizontalCentered="1"/>
  <pageMargins left="0.1968503937007874" right="0.1968503937007874" top="0.5905511811023623" bottom="0" header="0.5905511811023623" footer="0"/>
  <pageSetup fitToHeight="0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60" zoomScaleNormal="80" zoomScalePageLayoutView="0" workbookViewId="0" topLeftCell="A1">
      <selection activeCell="E17" sqref="E17"/>
    </sheetView>
  </sheetViews>
  <sheetFormatPr defaultColWidth="9.140625" defaultRowHeight="12.75"/>
  <cols>
    <col min="1" max="1" width="5.140625" style="6" customWidth="1"/>
    <col min="2" max="2" width="48.421875" style="6" customWidth="1"/>
    <col min="3" max="3" width="7.8515625" style="4" bestFit="1" customWidth="1"/>
    <col min="4" max="4" width="12.421875" style="4" customWidth="1" collapsed="1"/>
    <col min="5" max="5" width="10.7109375" style="4" bestFit="1" customWidth="1"/>
    <col min="6" max="6" width="5.8515625" style="4" hidden="1" customWidth="1"/>
    <col min="7" max="7" width="10.57421875" style="4" customWidth="1"/>
    <col min="8" max="8" width="10.28125" style="4" customWidth="1"/>
    <col min="9" max="9" width="11.00390625" style="4" hidden="1" customWidth="1"/>
    <col min="10" max="10" width="8.7109375" style="4" hidden="1" customWidth="1"/>
    <col min="11" max="16384" width="8.8515625" style="6" customWidth="1"/>
  </cols>
  <sheetData>
    <row r="1" spans="1:5" ht="15">
      <c r="A1" s="1"/>
      <c r="B1" s="2"/>
      <c r="C1" s="3"/>
      <c r="E1" s="5" t="s">
        <v>81</v>
      </c>
    </row>
    <row r="2" spans="1:5" ht="15">
      <c r="A2" s="1"/>
      <c r="B2" s="2"/>
      <c r="C2" s="3"/>
      <c r="E2" s="5" t="s">
        <v>56</v>
      </c>
    </row>
    <row r="3" spans="1:5" ht="15">
      <c r="A3" s="1"/>
      <c r="B3" s="7"/>
      <c r="C3" s="3"/>
      <c r="E3" s="5" t="s">
        <v>84</v>
      </c>
    </row>
    <row r="4" ht="7.5" customHeight="1">
      <c r="C4" s="3"/>
    </row>
    <row r="5" spans="1:9" ht="15">
      <c r="A5" s="78" t="s">
        <v>0</v>
      </c>
      <c r="B5" s="78"/>
      <c r="C5" s="78"/>
      <c r="D5" s="78"/>
      <c r="E5" s="78"/>
      <c r="F5" s="78"/>
      <c r="G5" s="78"/>
      <c r="H5" s="78"/>
      <c r="I5" s="8"/>
    </row>
    <row r="6" spans="1:9" ht="15">
      <c r="A6" s="78" t="s">
        <v>1</v>
      </c>
      <c r="B6" s="78"/>
      <c r="C6" s="78"/>
      <c r="D6" s="78"/>
      <c r="E6" s="78"/>
      <c r="F6" s="78"/>
      <c r="G6" s="78"/>
      <c r="H6" s="78"/>
      <c r="I6" s="8"/>
    </row>
    <row r="7" spans="1:9" ht="17.25" customHeight="1">
      <c r="A7" s="79" t="s">
        <v>82</v>
      </c>
      <c r="B7" s="79"/>
      <c r="C7" s="79"/>
      <c r="D7" s="79"/>
      <c r="E7" s="79"/>
      <c r="F7" s="79"/>
      <c r="G7" s="79"/>
      <c r="H7" s="79"/>
      <c r="I7" s="9"/>
    </row>
    <row r="8" spans="1:7" ht="12.75" customHeight="1">
      <c r="A8" s="10"/>
      <c r="B8" s="10"/>
      <c r="C8" s="11"/>
      <c r="F8" s="12"/>
      <c r="G8" s="12"/>
    </row>
    <row r="9" spans="1:10" ht="45.75" customHeight="1">
      <c r="A9" s="13" t="s">
        <v>2</v>
      </c>
      <c r="B9" s="14" t="s">
        <v>3</v>
      </c>
      <c r="C9" s="15" t="s">
        <v>27</v>
      </c>
      <c r="D9" s="16" t="s">
        <v>30</v>
      </c>
      <c r="E9" s="16" t="s">
        <v>34</v>
      </c>
      <c r="F9" s="16" t="s">
        <v>37</v>
      </c>
      <c r="G9" s="16" t="s">
        <v>38</v>
      </c>
      <c r="H9" s="16" t="s">
        <v>4</v>
      </c>
      <c r="I9" s="72" t="s">
        <v>79</v>
      </c>
      <c r="J9" s="72" t="s">
        <v>80</v>
      </c>
    </row>
    <row r="10" spans="1:9" ht="13.5" thickBot="1">
      <c r="A10" s="17">
        <v>1</v>
      </c>
      <c r="B10" s="17">
        <v>2</v>
      </c>
      <c r="C10" s="18">
        <v>3</v>
      </c>
      <c r="D10" s="18">
        <v>4</v>
      </c>
      <c r="E10" s="18">
        <v>5</v>
      </c>
      <c r="F10" s="18"/>
      <c r="G10" s="18"/>
      <c r="H10" s="18">
        <v>6</v>
      </c>
      <c r="I10" s="73"/>
    </row>
    <row r="11" spans="1:9" ht="15" customHeight="1">
      <c r="A11" s="19">
        <v>1</v>
      </c>
      <c r="B11" s="20" t="s">
        <v>31</v>
      </c>
      <c r="C11" s="21"/>
      <c r="D11" s="21"/>
      <c r="E11" s="21"/>
      <c r="F11" s="21"/>
      <c r="G11" s="21"/>
      <c r="H11" s="22"/>
      <c r="I11" s="74"/>
    </row>
    <row r="12" spans="1:10" s="4" customFormat="1" ht="15.75" customHeight="1">
      <c r="A12" s="23" t="s">
        <v>6</v>
      </c>
      <c r="B12" s="24" t="s">
        <v>57</v>
      </c>
      <c r="C12" s="25" t="s">
        <v>51</v>
      </c>
      <c r="D12" s="26">
        <v>1459.01</v>
      </c>
      <c r="E12" s="27">
        <v>0.0461</v>
      </c>
      <c r="F12" s="28">
        <v>0.783</v>
      </c>
      <c r="G12" s="27">
        <f>ROUND(E12*F12,4)</f>
        <v>0.0361</v>
      </c>
      <c r="H12" s="29">
        <f>D12*G12</f>
        <v>52.670260999999996</v>
      </c>
      <c r="I12" s="30">
        <f>ROUND(H12/' 2019г.(для постан) (1.01)'!H12*100-100,2)</f>
        <v>1.7</v>
      </c>
      <c r="J12" s="30">
        <f>ROUND(H12/'[1] 2018г.  (для постан)'!H12*100-100,2)</f>
        <v>3.42</v>
      </c>
    </row>
    <row r="13" spans="1:10" s="4" customFormat="1" ht="15.75" customHeight="1">
      <c r="A13" s="23" t="s">
        <v>5</v>
      </c>
      <c r="B13" s="24" t="s">
        <v>58</v>
      </c>
      <c r="C13" s="25" t="s">
        <v>51</v>
      </c>
      <c r="D13" s="26">
        <f>D12</f>
        <v>1459.01</v>
      </c>
      <c r="E13" s="27">
        <v>0.0409</v>
      </c>
      <c r="F13" s="28">
        <v>0.783</v>
      </c>
      <c r="G13" s="27">
        <f>ROUND(E13*F13,4)</f>
        <v>0.032</v>
      </c>
      <c r="H13" s="29">
        <f>D13*G13</f>
        <v>46.68832</v>
      </c>
      <c r="I13" s="30">
        <f>ROUND(H13/' 2019г.(для постан) (1.01)'!H13*100-100,2)</f>
        <v>1.7</v>
      </c>
      <c r="J13" s="30">
        <f>ROUND(H13/'[1] 2018г.  (для постан)'!H13*100-100,2)</f>
        <v>3.42</v>
      </c>
    </row>
    <row r="14" spans="1:10" s="4" customFormat="1" ht="15.75" customHeight="1">
      <c r="A14" s="23" t="s">
        <v>32</v>
      </c>
      <c r="B14" s="31" t="s">
        <v>59</v>
      </c>
      <c r="C14" s="25" t="s">
        <v>51</v>
      </c>
      <c r="D14" s="26">
        <f>D13</f>
        <v>1459.01</v>
      </c>
      <c r="E14" s="27">
        <v>0.0469</v>
      </c>
      <c r="F14" s="28">
        <v>0.783</v>
      </c>
      <c r="G14" s="27">
        <f>ROUND(E14*F14,4)</f>
        <v>0.0367</v>
      </c>
      <c r="H14" s="29">
        <f>D14*G14</f>
        <v>53.545667</v>
      </c>
      <c r="I14" s="30">
        <f>ROUND(H14/' 2019г.(для постан) (1.01)'!H14*100-100,2)</f>
        <v>1.7</v>
      </c>
      <c r="J14" s="30">
        <f>ROUND(H14/'[1] 2018г.  (для постан)'!H14*100-100,2)</f>
        <v>3.42</v>
      </c>
    </row>
    <row r="15" spans="1:10" ht="15.75" customHeight="1" thickBot="1">
      <c r="A15" s="32" t="s">
        <v>33</v>
      </c>
      <c r="B15" s="33" t="s">
        <v>7</v>
      </c>
      <c r="C15" s="34" t="s">
        <v>8</v>
      </c>
      <c r="D15" s="35">
        <f>D14</f>
        <v>1459.01</v>
      </c>
      <c r="E15" s="34"/>
      <c r="F15" s="34"/>
      <c r="G15" s="34"/>
      <c r="H15" s="36"/>
      <c r="I15" s="30">
        <f>ROUND(D15/' 2019г.(для постан) (1.01)'!D15*100-100,2)</f>
        <v>1.7</v>
      </c>
      <c r="J15" s="30">
        <f>ROUND(D15/'[1] 2018г.  (для постан)'!D15*100-100,2)</f>
        <v>3.42</v>
      </c>
    </row>
    <row r="16" spans="1:9" ht="18" customHeight="1">
      <c r="A16" s="37" t="s">
        <v>26</v>
      </c>
      <c r="B16" s="20" t="s">
        <v>9</v>
      </c>
      <c r="C16" s="38"/>
      <c r="D16" s="39"/>
      <c r="E16" s="40"/>
      <c r="F16" s="40"/>
      <c r="G16" s="40"/>
      <c r="H16" s="41"/>
      <c r="I16" s="75"/>
    </row>
    <row r="17" spans="1:10" ht="39">
      <c r="A17" s="42" t="s">
        <v>10</v>
      </c>
      <c r="B17" s="43" t="s">
        <v>11</v>
      </c>
      <c r="C17" s="25" t="s">
        <v>12</v>
      </c>
      <c r="D17" s="26">
        <v>58.25</v>
      </c>
      <c r="E17" s="44">
        <v>5.32</v>
      </c>
      <c r="F17" s="44"/>
      <c r="G17" s="44"/>
      <c r="H17" s="29">
        <f>ROUND(D17*E17,2)</f>
        <v>309.89</v>
      </c>
      <c r="I17" s="30">
        <f>ROUND(H17/' 2019г.(для постан) (1.01)'!H17*100-100,2)</f>
        <v>1.99</v>
      </c>
      <c r="J17" s="30">
        <f>ROUND(H17/'[1] 2018г.  (для постан)'!H17*100-100,2)</f>
        <v>3.72</v>
      </c>
    </row>
    <row r="18" spans="1:10" ht="39">
      <c r="A18" s="42" t="s">
        <v>13</v>
      </c>
      <c r="B18" s="43" t="s">
        <v>14</v>
      </c>
      <c r="C18" s="25" t="s">
        <v>12</v>
      </c>
      <c r="D18" s="26">
        <f>D17</f>
        <v>58.25</v>
      </c>
      <c r="E18" s="44">
        <v>4.78</v>
      </c>
      <c r="F18" s="44"/>
      <c r="G18" s="44"/>
      <c r="H18" s="29">
        <f>ROUND(D18*E18,2)</f>
        <v>278.44</v>
      </c>
      <c r="I18" s="30">
        <f>ROUND(H18/' 2019г.(для постан) (1.01)'!H18*100-100,2)</f>
        <v>2</v>
      </c>
      <c r="J18" s="30">
        <f>ROUND(H18/'[1] 2018г.  (для постан)'!H18*100-100,2)</f>
        <v>3.73</v>
      </c>
    </row>
    <row r="19" spans="1:10" ht="39">
      <c r="A19" s="42" t="s">
        <v>15</v>
      </c>
      <c r="B19" s="43" t="s">
        <v>16</v>
      </c>
      <c r="C19" s="25" t="s">
        <v>12</v>
      </c>
      <c r="D19" s="26">
        <f>D18</f>
        <v>58.25</v>
      </c>
      <c r="E19" s="44">
        <v>3.36</v>
      </c>
      <c r="F19" s="44"/>
      <c r="G19" s="44"/>
      <c r="H19" s="29">
        <f>ROUND(D19*E19,2)</f>
        <v>195.72</v>
      </c>
      <c r="I19" s="30">
        <f>ROUND(H19/' 2019г.(для постан) (1.01)'!H19*100-100,2)</f>
        <v>2</v>
      </c>
      <c r="J19" s="30">
        <f>ROUND(H19/'[1] 2018г.  (для постан)'!H19*100-100,2)</f>
        <v>3.72</v>
      </c>
    </row>
    <row r="20" spans="1:10" ht="16.5" customHeight="1" thickBot="1">
      <c r="A20" s="45" t="s">
        <v>17</v>
      </c>
      <c r="B20" s="46" t="s">
        <v>18</v>
      </c>
      <c r="C20" s="47" t="s">
        <v>52</v>
      </c>
      <c r="D20" s="35">
        <f>D19</f>
        <v>58.25</v>
      </c>
      <c r="E20" s="48"/>
      <c r="F20" s="48"/>
      <c r="G20" s="48"/>
      <c r="H20" s="49"/>
      <c r="I20" s="30">
        <f>ROUND(D20/' 2019г.(для постан) (1.01)'!D20*100-100,2)</f>
        <v>2</v>
      </c>
      <c r="J20" s="30">
        <f>ROUND(D20/'[1] 2018г.  (для постан)'!D20*100-100,2)</f>
        <v>3.72</v>
      </c>
    </row>
    <row r="21" spans="1:9" ht="16.5" customHeight="1">
      <c r="A21" s="50" t="s">
        <v>19</v>
      </c>
      <c r="B21" s="20" t="s">
        <v>24</v>
      </c>
      <c r="C21" s="51"/>
      <c r="D21" s="52"/>
      <c r="E21" s="40"/>
      <c r="F21" s="40"/>
      <c r="G21" s="40"/>
      <c r="H21" s="41"/>
      <c r="I21" s="75"/>
    </row>
    <row r="22" spans="1:10" ht="39" customHeight="1">
      <c r="A22" s="42" t="s">
        <v>20</v>
      </c>
      <c r="B22" s="43" t="s">
        <v>11</v>
      </c>
      <c r="C22" s="25" t="s">
        <v>12</v>
      </c>
      <c r="D22" s="26">
        <v>64.19</v>
      </c>
      <c r="E22" s="44">
        <v>5.32</v>
      </c>
      <c r="F22" s="44"/>
      <c r="G22" s="44"/>
      <c r="H22" s="29">
        <f>ROUND(D22*E22,2)</f>
        <v>341.49</v>
      </c>
      <c r="I22" s="30">
        <f>ROUND(H22/' 2019г.(для постан) (1.01)'!H22*100-100,2)</f>
        <v>2</v>
      </c>
      <c r="J22" s="30">
        <f>ROUND(H22/'[1] 2018г.  (для постан)'!H22*100-100,2)</f>
        <v>3.73</v>
      </c>
    </row>
    <row r="23" spans="1:10" ht="42" customHeight="1">
      <c r="A23" s="42" t="s">
        <v>21</v>
      </c>
      <c r="B23" s="43" t="s">
        <v>14</v>
      </c>
      <c r="C23" s="25" t="s">
        <v>12</v>
      </c>
      <c r="D23" s="26">
        <f>D22</f>
        <v>64.19</v>
      </c>
      <c r="E23" s="44">
        <v>4.78</v>
      </c>
      <c r="F23" s="44"/>
      <c r="G23" s="44"/>
      <c r="H23" s="29">
        <f>ROUND(D23*E23,2)</f>
        <v>306.83</v>
      </c>
      <c r="I23" s="30">
        <f>ROUND(H23/' 2019г.(для постан) (1.01)'!H23*100-100,2)</f>
        <v>2</v>
      </c>
      <c r="J23" s="30">
        <f>ROUND(H23/'[1] 2018г.  (для постан)'!H23*100-100,2)</f>
        <v>3.73</v>
      </c>
    </row>
    <row r="24" spans="1:10" ht="41.25" customHeight="1">
      <c r="A24" s="42" t="s">
        <v>22</v>
      </c>
      <c r="B24" s="43" t="s">
        <v>16</v>
      </c>
      <c r="C24" s="25" t="s">
        <v>12</v>
      </c>
      <c r="D24" s="26">
        <f>D23</f>
        <v>64.19</v>
      </c>
      <c r="E24" s="44">
        <v>3.36</v>
      </c>
      <c r="F24" s="44"/>
      <c r="G24" s="44"/>
      <c r="H24" s="29">
        <f>ROUND(D24*E24,2)</f>
        <v>215.68</v>
      </c>
      <c r="I24" s="30">
        <f>ROUND(H24/' 2019г.(для постан) (1.01)'!H24*100-100,2)</f>
        <v>2.01</v>
      </c>
      <c r="J24" s="30">
        <f>ROUND(H24/'[1] 2018г.  (для постан)'!H24*100-100,2)</f>
        <v>3.73</v>
      </c>
    </row>
    <row r="25" spans="1:10" ht="18" customHeight="1" thickBot="1">
      <c r="A25" s="45" t="s">
        <v>23</v>
      </c>
      <c r="B25" s="46" t="s">
        <v>25</v>
      </c>
      <c r="C25" s="47" t="s">
        <v>53</v>
      </c>
      <c r="D25" s="35">
        <f>D24</f>
        <v>64.19</v>
      </c>
      <c r="E25" s="48"/>
      <c r="F25" s="48"/>
      <c r="G25" s="48"/>
      <c r="H25" s="49"/>
      <c r="I25" s="30">
        <f>ROUND(D25/' 2019г.(для постан) (1.01)'!D25*100-100,2)</f>
        <v>2</v>
      </c>
      <c r="J25" s="30">
        <f>ROUND(D25/'[1] 2018г.  (для постан)'!D25*100-100,2)</f>
        <v>3.73</v>
      </c>
    </row>
    <row r="26" spans="1:10" s="4" customFormat="1" ht="15.75" customHeight="1">
      <c r="A26" s="53" t="s">
        <v>28</v>
      </c>
      <c r="B26" s="54" t="s">
        <v>35</v>
      </c>
      <c r="C26" s="51"/>
      <c r="D26" s="52"/>
      <c r="E26" s="55"/>
      <c r="F26" s="55"/>
      <c r="G26" s="55"/>
      <c r="H26" s="56"/>
      <c r="I26" s="76"/>
      <c r="J26" s="30"/>
    </row>
    <row r="27" spans="1:10" s="4" customFormat="1" ht="12.75">
      <c r="A27" s="23" t="s">
        <v>39</v>
      </c>
      <c r="B27" s="24" t="s">
        <v>41</v>
      </c>
      <c r="C27" s="25" t="s">
        <v>48</v>
      </c>
      <c r="D27" s="26"/>
      <c r="E27" s="44"/>
      <c r="F27" s="44"/>
      <c r="G27" s="44"/>
      <c r="H27" s="29">
        <v>2.87</v>
      </c>
      <c r="I27" s="30">
        <f>ROUND(H27/' 2019г.(для постан) (1.01)'!H27*100-100,2)</f>
        <v>1.77</v>
      </c>
      <c r="J27" s="30">
        <f>ROUND(H27/'[1] 2018г.  (для постан)'!H27*100-100,2)</f>
        <v>3.24</v>
      </c>
    </row>
    <row r="28" spans="1:10" s="4" customFormat="1" ht="12.75">
      <c r="A28" s="23" t="s">
        <v>40</v>
      </c>
      <c r="B28" s="24" t="s">
        <v>55</v>
      </c>
      <c r="C28" s="25"/>
      <c r="D28" s="26"/>
      <c r="E28" s="44"/>
      <c r="F28" s="44"/>
      <c r="G28" s="44"/>
      <c r="H28" s="29"/>
      <c r="I28" s="76"/>
      <c r="J28" s="30"/>
    </row>
    <row r="29" spans="1:10" s="4" customFormat="1" ht="12.75">
      <c r="A29" s="57" t="s">
        <v>43</v>
      </c>
      <c r="B29" s="58" t="s">
        <v>42</v>
      </c>
      <c r="C29" s="25" t="s">
        <v>48</v>
      </c>
      <c r="D29" s="26"/>
      <c r="E29" s="44"/>
      <c r="F29" s="44"/>
      <c r="G29" s="44"/>
      <c r="H29" s="29">
        <v>2.92</v>
      </c>
      <c r="I29" s="30">
        <f>ROUND(H29/' 2019г.(для постан) (1.01)'!H29*100-100,2)</f>
        <v>1.74</v>
      </c>
      <c r="J29" s="30">
        <f>ROUND(H29/'[1] 2018г.  (для постан)'!H29*100-100,2)</f>
        <v>3.18</v>
      </c>
    </row>
    <row r="30" spans="1:10" s="4" customFormat="1" ht="13.5" thickBot="1">
      <c r="A30" s="59" t="s">
        <v>44</v>
      </c>
      <c r="B30" s="60" t="s">
        <v>45</v>
      </c>
      <c r="C30" s="18" t="s">
        <v>48</v>
      </c>
      <c r="D30" s="61"/>
      <c r="E30" s="62"/>
      <c r="F30" s="62"/>
      <c r="G30" s="62"/>
      <c r="H30" s="63">
        <v>1.44</v>
      </c>
      <c r="I30" s="30">
        <f>ROUND(H30/' 2019г.(для постан) (1.01)'!H30*100-100,2)</f>
        <v>1.41</v>
      </c>
      <c r="J30" s="30">
        <f>ROUND(H30/'[1] 2018г.  (для постан)'!H30*100-100,2)</f>
        <v>2.86</v>
      </c>
    </row>
    <row r="31" spans="1:10" s="4" customFormat="1" ht="12.75">
      <c r="A31" s="53" t="s">
        <v>29</v>
      </c>
      <c r="B31" s="64" t="s">
        <v>36</v>
      </c>
      <c r="C31" s="51"/>
      <c r="D31" s="55"/>
      <c r="E31" s="55"/>
      <c r="F31" s="55"/>
      <c r="G31" s="55"/>
      <c r="H31" s="56"/>
      <c r="I31" s="76"/>
      <c r="J31" s="30"/>
    </row>
    <row r="32" spans="1:10" s="4" customFormat="1" ht="39">
      <c r="A32" s="23" t="s">
        <v>46</v>
      </c>
      <c r="B32" s="31" t="s">
        <v>62</v>
      </c>
      <c r="C32" s="25" t="s">
        <v>12</v>
      </c>
      <c r="D32" s="26">
        <v>4470</v>
      </c>
      <c r="E32" s="44">
        <v>15.38</v>
      </c>
      <c r="F32" s="44"/>
      <c r="G32" s="44"/>
      <c r="H32" s="29">
        <f>D32/1000*E32</f>
        <v>68.7486</v>
      </c>
      <c r="I32" s="30">
        <f>ROUND(H32/' 2019г.(для постан) (1.01)'!H32*100-100,2)</f>
        <v>0</v>
      </c>
      <c r="J32" s="30">
        <f>ROUND(H32/'[1] 2018г.  (для постан)'!H32*100-100,2)</f>
        <v>0</v>
      </c>
    </row>
    <row r="33" spans="1:10" s="4" customFormat="1" ht="39">
      <c r="A33" s="23" t="s">
        <v>47</v>
      </c>
      <c r="B33" s="31" t="s">
        <v>64</v>
      </c>
      <c r="C33" s="25" t="s">
        <v>12</v>
      </c>
      <c r="D33" s="26">
        <f>D32</f>
        <v>4470</v>
      </c>
      <c r="E33" s="44">
        <v>22.27</v>
      </c>
      <c r="F33" s="44"/>
      <c r="G33" s="44"/>
      <c r="H33" s="29">
        <f>D33/1000*E33</f>
        <v>99.5469</v>
      </c>
      <c r="I33" s="30">
        <f>ROUND(H33/' 2019г.(для постан) (1.01)'!H33*100-100,2)</f>
        <v>0</v>
      </c>
      <c r="J33" s="30">
        <f>ROUND(H33/'[1] 2018г.  (для постан)'!H33*100-100,2)</f>
        <v>0</v>
      </c>
    </row>
    <row r="34" spans="1:10" s="4" customFormat="1" ht="52.5">
      <c r="A34" s="23" t="s">
        <v>50</v>
      </c>
      <c r="B34" s="31" t="s">
        <v>65</v>
      </c>
      <c r="C34" s="25" t="s">
        <v>12</v>
      </c>
      <c r="D34" s="26">
        <f>D33</f>
        <v>4470</v>
      </c>
      <c r="E34" s="44">
        <v>7.59</v>
      </c>
      <c r="F34" s="44"/>
      <c r="G34" s="44"/>
      <c r="H34" s="29">
        <f>D34/1000*E34</f>
        <v>33.927299999999995</v>
      </c>
      <c r="I34" s="30">
        <f>ROUND(H34/' 2019г.(для постан) (1.01)'!H34*100-100,2)</f>
        <v>0</v>
      </c>
      <c r="J34" s="30">
        <f>ROUND(H34/'[1] 2018г.  (для постан)'!H34*100-100,2)</f>
        <v>0</v>
      </c>
    </row>
    <row r="35" spans="1:10" s="4" customFormat="1" ht="26.25">
      <c r="A35" s="23" t="s">
        <v>66</v>
      </c>
      <c r="B35" s="31" t="s">
        <v>61</v>
      </c>
      <c r="C35" s="25" t="s">
        <v>54</v>
      </c>
      <c r="D35" s="26">
        <f>D34</f>
        <v>4470</v>
      </c>
      <c r="E35" s="44">
        <v>7.99</v>
      </c>
      <c r="F35" s="44"/>
      <c r="G35" s="44"/>
      <c r="H35" s="29">
        <f>D35/1000*E35</f>
        <v>35.7153</v>
      </c>
      <c r="I35" s="30">
        <f>ROUND(H35/' 2019г.(для постан) (1.01)'!H35*100-100,2)</f>
        <v>0</v>
      </c>
      <c r="J35" s="30">
        <f>ROUND(H35/'[1] 2018г.  (для постан)'!H35*100-100,2)</f>
        <v>0</v>
      </c>
    </row>
    <row r="36" spans="1:10" s="4" customFormat="1" ht="20.25">
      <c r="A36" s="23" t="s">
        <v>67</v>
      </c>
      <c r="B36" s="24" t="s">
        <v>60</v>
      </c>
      <c r="C36" s="65" t="s">
        <v>49</v>
      </c>
      <c r="D36" s="35">
        <f>D35</f>
        <v>4470</v>
      </c>
      <c r="E36" s="44"/>
      <c r="F36" s="44"/>
      <c r="G36" s="44"/>
      <c r="H36" s="29"/>
      <c r="I36" s="30">
        <f>ROUND(D36/' 2019г.(для постан) (1.01)'!D36*100-100,2)</f>
        <v>0</v>
      </c>
      <c r="J36" s="30">
        <f>ROUND(D36/'[1] 2018г.  (для постан)'!D36*100-100,2)</f>
        <v>0</v>
      </c>
    </row>
    <row r="37" spans="1:10" s="4" customFormat="1" ht="39.75" thickBot="1">
      <c r="A37" s="66" t="s">
        <v>68</v>
      </c>
      <c r="B37" s="67" t="s">
        <v>63</v>
      </c>
      <c r="C37" s="18" t="s">
        <v>12</v>
      </c>
      <c r="D37" s="62">
        <v>18.08</v>
      </c>
      <c r="E37" s="62">
        <v>4.6</v>
      </c>
      <c r="F37" s="62"/>
      <c r="G37" s="62"/>
      <c r="H37" s="63">
        <f>D37*E37</f>
        <v>83.16799999999999</v>
      </c>
      <c r="I37" s="30">
        <f>ROUND(H37/' 2019г.(для постан) (1.01)'!H37*100-100,2)</f>
        <v>1.4</v>
      </c>
      <c r="J37" s="30">
        <f>ROUND(H37/'[1] 2018г.  (для постан)'!H37*100-100,2)</f>
        <v>3.14</v>
      </c>
    </row>
    <row r="38" spans="1:10" s="4" customFormat="1" ht="12.75">
      <c r="A38" s="53" t="s">
        <v>71</v>
      </c>
      <c r="B38" s="64" t="s">
        <v>72</v>
      </c>
      <c r="C38" s="51"/>
      <c r="D38" s="55"/>
      <c r="E38" s="55"/>
      <c r="F38" s="55"/>
      <c r="G38" s="55"/>
      <c r="H38" s="56"/>
      <c r="I38" s="76"/>
      <c r="J38" s="30"/>
    </row>
    <row r="39" spans="1:10" s="4" customFormat="1" ht="26.25">
      <c r="A39" s="23" t="s">
        <v>73</v>
      </c>
      <c r="B39" s="31" t="s">
        <v>74</v>
      </c>
      <c r="C39" s="25" t="s">
        <v>12</v>
      </c>
      <c r="D39" s="26">
        <v>746.9</v>
      </c>
      <c r="E39" s="44">
        <v>2.41</v>
      </c>
      <c r="F39" s="44"/>
      <c r="G39" s="44"/>
      <c r="H39" s="29">
        <f>D39*E39/12</f>
        <v>150.00241666666668</v>
      </c>
      <c r="I39" s="30">
        <f>ROUND(D39/' 2019г.(для постан) (1.01)'!D39*100-100,2)</f>
        <v>0</v>
      </c>
      <c r="J39" s="30"/>
    </row>
    <row r="40" spans="1:10" s="4" customFormat="1" ht="12.75">
      <c r="A40" s="23" t="s">
        <v>75</v>
      </c>
      <c r="B40" s="31" t="s">
        <v>76</v>
      </c>
      <c r="C40" s="25" t="s">
        <v>12</v>
      </c>
      <c r="D40" s="26">
        <v>746.9</v>
      </c>
      <c r="E40" s="44">
        <v>3.03</v>
      </c>
      <c r="F40" s="44"/>
      <c r="G40" s="44"/>
      <c r="H40" s="29">
        <f>D40*E40/12</f>
        <v>188.59225</v>
      </c>
      <c r="I40" s="30">
        <f>ROUND(D40/' 2019г.(для постан) (1.01)'!D40*100-100,2)</f>
        <v>0</v>
      </c>
      <c r="J40" s="30"/>
    </row>
    <row r="41" spans="1:10" s="4" customFormat="1" ht="13.5" thickBot="1">
      <c r="A41" s="68" t="s">
        <v>77</v>
      </c>
      <c r="B41" s="69" t="s">
        <v>72</v>
      </c>
      <c r="C41" s="47" t="s">
        <v>78</v>
      </c>
      <c r="D41" s="70">
        <v>746.9</v>
      </c>
      <c r="E41" s="71"/>
      <c r="F41" s="71"/>
      <c r="G41" s="71"/>
      <c r="H41" s="36"/>
      <c r="I41" s="30">
        <f>ROUND(D41/' 2019г.(для постан) (1.01)'!D41*100-100,2)</f>
        <v>0</v>
      </c>
      <c r="J41" s="30"/>
    </row>
  </sheetData>
  <sheetProtection/>
  <mergeCells count="3">
    <mergeCell ref="A5:H5"/>
    <mergeCell ref="A6:H6"/>
    <mergeCell ref="A7:H7"/>
  </mergeCells>
  <printOptions horizontalCentered="1"/>
  <pageMargins left="0.1968503937007874" right="0.1968503937007874" top="0.5905511811023623" bottom="0.1968503937007874" header="0.5905511811023623" footer="0"/>
  <pageSetup fitToHeight="0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80" zoomScalePageLayoutView="0" workbookViewId="0" topLeftCell="A7">
      <selection activeCell="E17" sqref="E17"/>
    </sheetView>
  </sheetViews>
  <sheetFormatPr defaultColWidth="9.140625" defaultRowHeight="12.75"/>
  <cols>
    <col min="1" max="1" width="5.7109375" style="6" customWidth="1"/>
    <col min="2" max="2" width="46.00390625" style="6" customWidth="1"/>
    <col min="3" max="3" width="7.8515625" style="4" bestFit="1" customWidth="1"/>
    <col min="4" max="4" width="12.421875" style="4" customWidth="1" collapsed="1"/>
    <col min="5" max="5" width="9.7109375" style="4" customWidth="1"/>
    <col min="6" max="6" width="13.28125" style="4" hidden="1" customWidth="1"/>
    <col min="7" max="7" width="10.140625" style="4" customWidth="1"/>
    <col min="8" max="8" width="10.00390625" style="4" customWidth="1"/>
    <col min="9" max="9" width="10.00390625" style="4" hidden="1" customWidth="1"/>
    <col min="10" max="10" width="9.28125" style="4" hidden="1" customWidth="1"/>
    <col min="11" max="16384" width="8.8515625" style="6" customWidth="1"/>
  </cols>
  <sheetData>
    <row r="1" spans="1:5" ht="13.5">
      <c r="A1" s="1"/>
      <c r="B1" s="2"/>
      <c r="C1" s="3"/>
      <c r="E1" s="77" t="s">
        <v>93</v>
      </c>
    </row>
    <row r="2" spans="1:5" ht="13.5">
      <c r="A2" s="1"/>
      <c r="B2" s="2"/>
      <c r="C2" s="3"/>
      <c r="E2" s="77" t="s">
        <v>56</v>
      </c>
    </row>
    <row r="3" spans="1:5" ht="13.5">
      <c r="A3" s="1"/>
      <c r="B3" s="7"/>
      <c r="C3" s="3"/>
      <c r="E3" s="77" t="s">
        <v>86</v>
      </c>
    </row>
    <row r="4" ht="7.5" customHeight="1">
      <c r="C4" s="3"/>
    </row>
    <row r="5" spans="1:9" ht="15">
      <c r="A5" s="78" t="s">
        <v>0</v>
      </c>
      <c r="B5" s="78"/>
      <c r="C5" s="78"/>
      <c r="D5" s="78"/>
      <c r="E5" s="78"/>
      <c r="F5" s="78"/>
      <c r="G5" s="78"/>
      <c r="H5" s="78"/>
      <c r="I5" s="8"/>
    </row>
    <row r="6" spans="1:9" ht="15">
      <c r="A6" s="78" t="s">
        <v>1</v>
      </c>
      <c r="B6" s="78"/>
      <c r="C6" s="78"/>
      <c r="D6" s="78"/>
      <c r="E6" s="78"/>
      <c r="F6" s="78"/>
      <c r="G6" s="78"/>
      <c r="H6" s="78"/>
      <c r="I6" s="8"/>
    </row>
    <row r="7" spans="1:9" ht="15">
      <c r="A7" s="79" t="s">
        <v>85</v>
      </c>
      <c r="B7" s="79"/>
      <c r="C7" s="79"/>
      <c r="D7" s="79"/>
      <c r="E7" s="79"/>
      <c r="F7" s="79"/>
      <c r="G7" s="79"/>
      <c r="H7" s="79"/>
      <c r="I7" s="9"/>
    </row>
    <row r="8" spans="1:7" ht="8.25" customHeight="1">
      <c r="A8" s="10"/>
      <c r="B8" s="10"/>
      <c r="C8" s="11"/>
      <c r="F8" s="12"/>
      <c r="G8" s="12"/>
    </row>
    <row r="9" spans="1:10" ht="33.75" customHeight="1">
      <c r="A9" s="13" t="s">
        <v>2</v>
      </c>
      <c r="B9" s="14" t="s">
        <v>3</v>
      </c>
      <c r="C9" s="15" t="s">
        <v>27</v>
      </c>
      <c r="D9" s="16" t="s">
        <v>30</v>
      </c>
      <c r="E9" s="16" t="s">
        <v>88</v>
      </c>
      <c r="F9" s="16" t="s">
        <v>37</v>
      </c>
      <c r="G9" s="16" t="s">
        <v>89</v>
      </c>
      <c r="H9" s="16" t="s">
        <v>4</v>
      </c>
      <c r="I9" s="72" t="s">
        <v>87</v>
      </c>
      <c r="J9" s="72" t="s">
        <v>80</v>
      </c>
    </row>
    <row r="10" spans="1:9" ht="13.5" thickBot="1">
      <c r="A10" s="17">
        <v>1</v>
      </c>
      <c r="B10" s="17">
        <v>2</v>
      </c>
      <c r="C10" s="18">
        <v>3</v>
      </c>
      <c r="D10" s="18">
        <v>4</v>
      </c>
      <c r="E10" s="18">
        <v>5</v>
      </c>
      <c r="F10" s="18"/>
      <c r="G10" s="18"/>
      <c r="H10" s="18">
        <v>6</v>
      </c>
      <c r="I10" s="73"/>
    </row>
    <row r="11" spans="1:9" ht="12.75">
      <c r="A11" s="19">
        <v>1</v>
      </c>
      <c r="B11" s="20" t="s">
        <v>31</v>
      </c>
      <c r="C11" s="21"/>
      <c r="D11" s="21"/>
      <c r="E11" s="21"/>
      <c r="F11" s="21"/>
      <c r="G11" s="21"/>
      <c r="H11" s="22"/>
      <c r="I11" s="74"/>
    </row>
    <row r="12" spans="1:10" s="4" customFormat="1" ht="12.75">
      <c r="A12" s="23" t="s">
        <v>6</v>
      </c>
      <c r="B12" s="24" t="s">
        <v>57</v>
      </c>
      <c r="C12" s="25" t="s">
        <v>51</v>
      </c>
      <c r="D12" s="26">
        <v>1517.37</v>
      </c>
      <c r="E12" s="27">
        <v>0.0461</v>
      </c>
      <c r="F12" s="28">
        <v>0.783</v>
      </c>
      <c r="G12" s="27">
        <f>ROUND(E12*F12,4)</f>
        <v>0.0361</v>
      </c>
      <c r="H12" s="29">
        <f>D12*G12</f>
        <v>54.777057</v>
      </c>
      <c r="I12" s="30">
        <f>ROUND(H12/' 2019г.(для постан) (1.07)'!H12*100-100,2)</f>
        <v>4</v>
      </c>
      <c r="J12" s="30">
        <f>ROUND(H12/'[1] 2018г.  (для постан)'!H12*100-100,2)</f>
        <v>7.56</v>
      </c>
    </row>
    <row r="13" spans="1:10" s="4" customFormat="1" ht="12.75">
      <c r="A13" s="23" t="s">
        <v>5</v>
      </c>
      <c r="B13" s="24" t="s">
        <v>58</v>
      </c>
      <c r="C13" s="25" t="s">
        <v>51</v>
      </c>
      <c r="D13" s="26">
        <f>D12</f>
        <v>1517.37</v>
      </c>
      <c r="E13" s="27">
        <v>0.0409</v>
      </c>
      <c r="F13" s="28">
        <v>0.783</v>
      </c>
      <c r="G13" s="27">
        <f>ROUND(E13*F13,4)</f>
        <v>0.032</v>
      </c>
      <c r="H13" s="29">
        <f>D13*G13</f>
        <v>48.555839999999996</v>
      </c>
      <c r="I13" s="30">
        <f>ROUND(H13/' 2019г.(для постан) (1.07)'!H13*100-100,2)</f>
        <v>4</v>
      </c>
      <c r="J13" s="30">
        <f>ROUND(H13/'[1] 2018г.  (для постан)'!H13*100-100,2)</f>
        <v>7.56</v>
      </c>
    </row>
    <row r="14" spans="1:10" s="4" customFormat="1" ht="12.75">
      <c r="A14" s="23" t="s">
        <v>32</v>
      </c>
      <c r="B14" s="31" t="s">
        <v>59</v>
      </c>
      <c r="C14" s="25" t="s">
        <v>51</v>
      </c>
      <c r="D14" s="26">
        <f>D13</f>
        <v>1517.37</v>
      </c>
      <c r="E14" s="27">
        <v>0.0469</v>
      </c>
      <c r="F14" s="28">
        <v>0.783</v>
      </c>
      <c r="G14" s="27">
        <f>ROUND(E14*F14,4)</f>
        <v>0.0367</v>
      </c>
      <c r="H14" s="29">
        <f>D14*G14</f>
        <v>55.687479</v>
      </c>
      <c r="I14" s="30">
        <f>ROUND(H14/' 2019г.(для постан) (1.07)'!H14*100-100,2)</f>
        <v>4</v>
      </c>
      <c r="J14" s="30">
        <f>ROUND(H14/'[1] 2018г.  (для постан)'!H14*100-100,2)</f>
        <v>7.56</v>
      </c>
    </row>
    <row r="15" spans="1:10" ht="13.5" thickBot="1">
      <c r="A15" s="32" t="s">
        <v>33</v>
      </c>
      <c r="B15" s="33" t="s">
        <v>7</v>
      </c>
      <c r="C15" s="34" t="s">
        <v>8</v>
      </c>
      <c r="D15" s="35">
        <f>D14</f>
        <v>1517.37</v>
      </c>
      <c r="E15" s="34"/>
      <c r="F15" s="34"/>
      <c r="G15" s="34"/>
      <c r="H15" s="36"/>
      <c r="I15" s="30"/>
      <c r="J15" s="30">
        <f>ROUND(D15/'[1] 2018г.  (для постан)'!D15*100-100,2)</f>
        <v>7.56</v>
      </c>
    </row>
    <row r="16" spans="1:9" ht="12.75">
      <c r="A16" s="37" t="s">
        <v>26</v>
      </c>
      <c r="B16" s="20" t="s">
        <v>9</v>
      </c>
      <c r="C16" s="38"/>
      <c r="D16" s="39"/>
      <c r="E16" s="40"/>
      <c r="F16" s="40"/>
      <c r="G16" s="40"/>
      <c r="H16" s="41"/>
      <c r="I16" s="30"/>
    </row>
    <row r="17" spans="1:10" ht="39">
      <c r="A17" s="42" t="s">
        <v>10</v>
      </c>
      <c r="B17" s="43" t="s">
        <v>11</v>
      </c>
      <c r="C17" s="25" t="s">
        <v>12</v>
      </c>
      <c r="D17" s="26">
        <v>60.58</v>
      </c>
      <c r="E17" s="44">
        <v>5.32</v>
      </c>
      <c r="F17" s="44"/>
      <c r="G17" s="44"/>
      <c r="H17" s="29">
        <f>ROUND(D17*E17,2)</f>
        <v>322.29</v>
      </c>
      <c r="I17" s="30">
        <f>ROUND(H17/' 2019г.(для постан) (1.07)'!H17*100-100,2)</f>
        <v>4</v>
      </c>
      <c r="J17" s="30">
        <f>ROUND(H17/'[1] 2018г.  (для постан)'!H17*100-100,2)</f>
        <v>7.87</v>
      </c>
    </row>
    <row r="18" spans="1:10" ht="39">
      <c r="A18" s="42" t="s">
        <v>13</v>
      </c>
      <c r="B18" s="43" t="s">
        <v>14</v>
      </c>
      <c r="C18" s="25" t="s">
        <v>12</v>
      </c>
      <c r="D18" s="26">
        <f>D17</f>
        <v>60.58</v>
      </c>
      <c r="E18" s="44">
        <v>4.78</v>
      </c>
      <c r="F18" s="44"/>
      <c r="G18" s="44"/>
      <c r="H18" s="29">
        <f>ROUND(D18*E18,2)</f>
        <v>289.57</v>
      </c>
      <c r="I18" s="30">
        <f>ROUND(H18/' 2019г.(для постан) (1.07)'!H18*100-100,2)</f>
        <v>4</v>
      </c>
      <c r="J18" s="30">
        <f>ROUND(H18/'[1] 2018г.  (для постан)'!H18*100-100,2)</f>
        <v>7.87</v>
      </c>
    </row>
    <row r="19" spans="1:10" ht="39">
      <c r="A19" s="42" t="s">
        <v>15</v>
      </c>
      <c r="B19" s="43" t="s">
        <v>16</v>
      </c>
      <c r="C19" s="25" t="s">
        <v>12</v>
      </c>
      <c r="D19" s="26">
        <f>D18</f>
        <v>60.58</v>
      </c>
      <c r="E19" s="44">
        <v>3.36</v>
      </c>
      <c r="F19" s="44"/>
      <c r="G19" s="44"/>
      <c r="H19" s="29">
        <f>ROUND(D19*E19,2)</f>
        <v>203.55</v>
      </c>
      <c r="I19" s="30">
        <f>ROUND(H19/' 2019г.(для постан) (1.07)'!H19*100-100,2)</f>
        <v>4</v>
      </c>
      <c r="J19" s="30">
        <f>ROUND(H19/'[1] 2018г.  (для постан)'!H19*100-100,2)</f>
        <v>7.87</v>
      </c>
    </row>
    <row r="20" spans="1:10" ht="13.5" thickBot="1">
      <c r="A20" s="45" t="s">
        <v>17</v>
      </c>
      <c r="B20" s="46" t="s">
        <v>18</v>
      </c>
      <c r="C20" s="47" t="s">
        <v>52</v>
      </c>
      <c r="D20" s="35">
        <f>D19</f>
        <v>60.58</v>
      </c>
      <c r="E20" s="48"/>
      <c r="F20" s="48"/>
      <c r="G20" s="48"/>
      <c r="H20" s="49"/>
      <c r="I20" s="30"/>
      <c r="J20" s="30">
        <f>ROUND(D20/'[1] 2018г.  (для постан)'!D20*100-100,2)</f>
        <v>7.87</v>
      </c>
    </row>
    <row r="21" spans="1:9" ht="12.75">
      <c r="A21" s="50" t="s">
        <v>19</v>
      </c>
      <c r="B21" s="20" t="s">
        <v>24</v>
      </c>
      <c r="C21" s="51"/>
      <c r="D21" s="52"/>
      <c r="E21" s="40"/>
      <c r="F21" s="40"/>
      <c r="G21" s="40"/>
      <c r="H21" s="41"/>
      <c r="I21" s="30"/>
    </row>
    <row r="22" spans="1:10" ht="39" customHeight="1">
      <c r="A22" s="42" t="s">
        <v>20</v>
      </c>
      <c r="B22" s="43" t="s">
        <v>11</v>
      </c>
      <c r="C22" s="25" t="s">
        <v>12</v>
      </c>
      <c r="D22" s="26">
        <v>66.76</v>
      </c>
      <c r="E22" s="44">
        <v>5.32</v>
      </c>
      <c r="F22" s="44"/>
      <c r="G22" s="44"/>
      <c r="H22" s="29">
        <f>ROUND(D22*E22,2)</f>
        <v>355.16</v>
      </c>
      <c r="I22" s="30">
        <f>ROUND(H22/' 2019г.(для постан) (1.07)'!H22*100-100,2)</f>
        <v>4</v>
      </c>
      <c r="J22" s="30">
        <f>ROUND(H22/'[1] 2018г.  (для постан)'!H22*100-100,2)</f>
        <v>7.89</v>
      </c>
    </row>
    <row r="23" spans="1:10" ht="42" customHeight="1">
      <c r="A23" s="42" t="s">
        <v>21</v>
      </c>
      <c r="B23" s="43" t="s">
        <v>14</v>
      </c>
      <c r="C23" s="25" t="s">
        <v>12</v>
      </c>
      <c r="D23" s="26">
        <f>D22</f>
        <v>66.76</v>
      </c>
      <c r="E23" s="44">
        <v>4.78</v>
      </c>
      <c r="F23" s="44"/>
      <c r="G23" s="44"/>
      <c r="H23" s="29">
        <f>ROUND(D23*E23,2)</f>
        <v>319.11</v>
      </c>
      <c r="I23" s="30">
        <f>ROUND(H23/' 2019г.(для постан) (1.07)'!H23*100-100,2)</f>
        <v>4</v>
      </c>
      <c r="J23" s="30">
        <f>ROUND(H23/'[1] 2018г.  (для постан)'!H23*100-100,2)</f>
        <v>7.88</v>
      </c>
    </row>
    <row r="24" spans="1:10" ht="41.25" customHeight="1">
      <c r="A24" s="42" t="s">
        <v>22</v>
      </c>
      <c r="B24" s="43" t="s">
        <v>16</v>
      </c>
      <c r="C24" s="25" t="s">
        <v>12</v>
      </c>
      <c r="D24" s="26">
        <f>D23</f>
        <v>66.76</v>
      </c>
      <c r="E24" s="44">
        <v>3.36</v>
      </c>
      <c r="F24" s="44"/>
      <c r="G24" s="44"/>
      <c r="H24" s="29">
        <f>ROUND(D24*E24,2)</f>
        <v>224.31</v>
      </c>
      <c r="I24" s="30">
        <f>ROUND(H24/' 2019г.(для постан) (1.07)'!H24*100-100,2)</f>
        <v>4</v>
      </c>
      <c r="J24" s="30">
        <f>ROUND(H24/'[1] 2018г.  (для постан)'!H24*100-100,2)</f>
        <v>7.88</v>
      </c>
    </row>
    <row r="25" spans="1:10" ht="13.5" thickBot="1">
      <c r="A25" s="45" t="s">
        <v>23</v>
      </c>
      <c r="B25" s="46" t="s">
        <v>25</v>
      </c>
      <c r="C25" s="47" t="s">
        <v>53</v>
      </c>
      <c r="D25" s="35">
        <f>D24</f>
        <v>66.76</v>
      </c>
      <c r="E25" s="48"/>
      <c r="F25" s="48"/>
      <c r="G25" s="48"/>
      <c r="H25" s="49"/>
      <c r="I25" s="30"/>
      <c r="J25" s="30">
        <f>ROUND(D25/'[1] 2018г.  (для постан)'!D25*100-100,2)</f>
        <v>7.89</v>
      </c>
    </row>
    <row r="26" spans="1:10" s="4" customFormat="1" ht="12.75">
      <c r="A26" s="53" t="s">
        <v>28</v>
      </c>
      <c r="B26" s="54" t="s">
        <v>35</v>
      </c>
      <c r="C26" s="51"/>
      <c r="D26" s="52"/>
      <c r="E26" s="55"/>
      <c r="F26" s="55"/>
      <c r="G26" s="55"/>
      <c r="H26" s="56"/>
      <c r="I26" s="30"/>
      <c r="J26" s="30"/>
    </row>
    <row r="27" spans="1:10" s="4" customFormat="1" ht="12.75">
      <c r="A27" s="23" t="s">
        <v>39</v>
      </c>
      <c r="B27" s="24" t="s">
        <v>41</v>
      </c>
      <c r="C27" s="25" t="s">
        <v>48</v>
      </c>
      <c r="D27" s="26"/>
      <c r="E27" s="44"/>
      <c r="F27" s="44"/>
      <c r="G27" s="44"/>
      <c r="H27" s="29">
        <v>2.97</v>
      </c>
      <c r="I27" s="30">
        <f>ROUND(H27/' 2019г.(для постан) (1.07)'!H27*100-100,2)</f>
        <v>3.48</v>
      </c>
      <c r="J27" s="30">
        <f>ROUND(H27/'[1] 2018г.  (для постан)'!H27*100-100,2)</f>
        <v>6.83</v>
      </c>
    </row>
    <row r="28" spans="1:10" s="4" customFormat="1" ht="12.75">
      <c r="A28" s="23" t="s">
        <v>40</v>
      </c>
      <c r="B28" s="24" t="s">
        <v>55</v>
      </c>
      <c r="C28" s="25"/>
      <c r="D28" s="26"/>
      <c r="E28" s="44"/>
      <c r="F28" s="44"/>
      <c r="G28" s="44"/>
      <c r="H28" s="29"/>
      <c r="I28" s="30"/>
      <c r="J28" s="30"/>
    </row>
    <row r="29" spans="1:10" s="4" customFormat="1" ht="12.75">
      <c r="A29" s="57" t="s">
        <v>43</v>
      </c>
      <c r="B29" s="58" t="s">
        <v>42</v>
      </c>
      <c r="C29" s="25" t="s">
        <v>48</v>
      </c>
      <c r="D29" s="26"/>
      <c r="E29" s="44"/>
      <c r="F29" s="44"/>
      <c r="G29" s="44"/>
      <c r="H29" s="29">
        <v>3.02</v>
      </c>
      <c r="I29" s="30">
        <f>ROUND(H29/' 2019г.(для постан) (1.07)'!H29*100-100,2)</f>
        <v>3.42</v>
      </c>
      <c r="J29" s="30">
        <f>ROUND(H29/'[1] 2018г.  (для постан)'!H29*100-100,2)</f>
        <v>6.71</v>
      </c>
    </row>
    <row r="30" spans="1:10" s="4" customFormat="1" ht="13.5" thickBot="1">
      <c r="A30" s="59" t="s">
        <v>44</v>
      </c>
      <c r="B30" s="60" t="s">
        <v>45</v>
      </c>
      <c r="C30" s="18" t="s">
        <v>48</v>
      </c>
      <c r="D30" s="61"/>
      <c r="E30" s="62"/>
      <c r="F30" s="62"/>
      <c r="G30" s="62"/>
      <c r="H30" s="63">
        <v>1.49</v>
      </c>
      <c r="I30" s="30">
        <f>ROUND(H30/' 2019г.(для постан) (1.07)'!H30*100-100,2)</f>
        <v>3.47</v>
      </c>
      <c r="J30" s="30">
        <f>ROUND(H30/'[1] 2018г.  (для постан)'!H30*100-100,2)</f>
        <v>6.43</v>
      </c>
    </row>
    <row r="31" spans="1:10" s="4" customFormat="1" ht="12.75">
      <c r="A31" s="53" t="s">
        <v>29</v>
      </c>
      <c r="B31" s="64" t="s">
        <v>90</v>
      </c>
      <c r="C31" s="51"/>
      <c r="D31" s="55"/>
      <c r="E31" s="55"/>
      <c r="F31" s="55"/>
      <c r="G31" s="55"/>
      <c r="H31" s="56"/>
      <c r="I31" s="30"/>
      <c r="J31" s="30"/>
    </row>
    <row r="32" spans="1:10" s="4" customFormat="1" ht="39">
      <c r="A32" s="23" t="s">
        <v>46</v>
      </c>
      <c r="B32" s="31" t="s">
        <v>62</v>
      </c>
      <c r="C32" s="25" t="s">
        <v>12</v>
      </c>
      <c r="D32" s="26">
        <v>4619</v>
      </c>
      <c r="E32" s="44">
        <v>15.38</v>
      </c>
      <c r="F32" s="44"/>
      <c r="G32" s="44"/>
      <c r="H32" s="29">
        <f>D32/1000*E32</f>
        <v>71.04022</v>
      </c>
      <c r="I32" s="30">
        <f>ROUND(H32/' 2019г.(для постан) (1.07)'!H32*100-100,2)</f>
        <v>3.33</v>
      </c>
      <c r="J32" s="30">
        <f>ROUND(H32/'[1] 2018г.  (для постан)'!H32*100-100,2)</f>
        <v>3.33</v>
      </c>
    </row>
    <row r="33" spans="1:10" s="4" customFormat="1" ht="52.5">
      <c r="A33" s="23" t="s">
        <v>47</v>
      </c>
      <c r="B33" s="31" t="s">
        <v>64</v>
      </c>
      <c r="C33" s="25" t="s">
        <v>12</v>
      </c>
      <c r="D33" s="26">
        <f>D32</f>
        <v>4619</v>
      </c>
      <c r="E33" s="44">
        <v>22.27</v>
      </c>
      <c r="F33" s="44"/>
      <c r="G33" s="44"/>
      <c r="H33" s="29">
        <f>D33/1000*E33</f>
        <v>102.86513</v>
      </c>
      <c r="I33" s="30">
        <f>ROUND(H33/' 2019г.(для постан) (1.07)'!H33*100-100,2)</f>
        <v>3.33</v>
      </c>
      <c r="J33" s="30">
        <f>ROUND(H33/'[1] 2018г.  (для постан)'!H33*100-100,2)</f>
        <v>3.33</v>
      </c>
    </row>
    <row r="34" spans="1:10" s="4" customFormat="1" ht="52.5">
      <c r="A34" s="23" t="s">
        <v>50</v>
      </c>
      <c r="B34" s="31" t="s">
        <v>65</v>
      </c>
      <c r="C34" s="25" t="s">
        <v>12</v>
      </c>
      <c r="D34" s="26">
        <f>D33</f>
        <v>4619</v>
      </c>
      <c r="E34" s="44">
        <v>7.59</v>
      </c>
      <c r="F34" s="44"/>
      <c r="G34" s="44"/>
      <c r="H34" s="29">
        <f>D34/1000*E34</f>
        <v>35.058209999999995</v>
      </c>
      <c r="I34" s="30">
        <f>ROUND(H34/' 2019г.(для постан) (1.07)'!H34*100-100,2)</f>
        <v>3.33</v>
      </c>
      <c r="J34" s="30">
        <f>ROUND(H34/'[1] 2018г.  (для постан)'!H34*100-100,2)</f>
        <v>3.33</v>
      </c>
    </row>
    <row r="35" spans="1:10" s="4" customFormat="1" ht="26.25">
      <c r="A35" s="23" t="s">
        <v>66</v>
      </c>
      <c r="B35" s="31" t="s">
        <v>61</v>
      </c>
      <c r="C35" s="25" t="s">
        <v>54</v>
      </c>
      <c r="D35" s="26">
        <f>D34</f>
        <v>4619</v>
      </c>
      <c r="E35" s="44">
        <v>7.99</v>
      </c>
      <c r="F35" s="44"/>
      <c r="G35" s="44"/>
      <c r="H35" s="29">
        <f>D35/1000*E35</f>
        <v>36.90581</v>
      </c>
      <c r="I35" s="30">
        <f>ROUND(H35/' 2019г.(для постан) (1.07)'!H35*100-100,2)</f>
        <v>3.33</v>
      </c>
      <c r="J35" s="30">
        <f>ROUND(H35/'[1] 2018г.  (для постан)'!H35*100-100,2)</f>
        <v>3.33</v>
      </c>
    </row>
    <row r="36" spans="1:10" s="4" customFormat="1" ht="20.25">
      <c r="A36" s="23" t="s">
        <v>67</v>
      </c>
      <c r="B36" s="24" t="s">
        <v>60</v>
      </c>
      <c r="C36" s="65" t="s">
        <v>49</v>
      </c>
      <c r="D36" s="35">
        <f>D35</f>
        <v>4619</v>
      </c>
      <c r="E36" s="44"/>
      <c r="F36" s="44"/>
      <c r="G36" s="44"/>
      <c r="H36" s="29"/>
      <c r="I36" s="30"/>
      <c r="J36" s="30">
        <f>ROUND(D36/'[1] 2018г.  (для постан)'!D36*100-100,2)</f>
        <v>3.33</v>
      </c>
    </row>
    <row r="37" spans="1:10" s="4" customFormat="1" ht="39.75" thickBot="1">
      <c r="A37" s="66" t="s">
        <v>68</v>
      </c>
      <c r="B37" s="67" t="s">
        <v>63</v>
      </c>
      <c r="C37" s="18" t="s">
        <v>12</v>
      </c>
      <c r="D37" s="62">
        <v>18.62</v>
      </c>
      <c r="E37" s="62">
        <v>4.6</v>
      </c>
      <c r="F37" s="62"/>
      <c r="G37" s="62"/>
      <c r="H37" s="63">
        <f>D37*E37</f>
        <v>85.652</v>
      </c>
      <c r="I37" s="30">
        <f>ROUND(H37/' 2019г.(для постан) (1.07)'!H37*100-100,2)</f>
        <v>2.99</v>
      </c>
      <c r="J37" s="30">
        <f>ROUND(H37/'[1] 2018г.  (для постан)'!H37*100-100,2)</f>
        <v>6.22</v>
      </c>
    </row>
    <row r="38" spans="1:10" s="4" customFormat="1" ht="15" customHeight="1">
      <c r="A38" s="53" t="s">
        <v>71</v>
      </c>
      <c r="B38" s="64" t="s">
        <v>72</v>
      </c>
      <c r="C38" s="51"/>
      <c r="D38" s="55"/>
      <c r="E38" s="55"/>
      <c r="F38" s="55"/>
      <c r="G38" s="55"/>
      <c r="H38" s="56"/>
      <c r="I38" s="30"/>
      <c r="J38" s="30"/>
    </row>
    <row r="39" spans="1:10" s="4" customFormat="1" ht="26.25">
      <c r="A39" s="23" t="s">
        <v>73</v>
      </c>
      <c r="B39" s="31" t="s">
        <v>74</v>
      </c>
      <c r="C39" s="25" t="s">
        <v>12</v>
      </c>
      <c r="D39" s="26">
        <v>776.78</v>
      </c>
      <c r="E39" s="44">
        <v>2.41</v>
      </c>
      <c r="F39" s="44"/>
      <c r="G39" s="44"/>
      <c r="H39" s="29">
        <f>D39*E39/12</f>
        <v>156.00331666666668</v>
      </c>
      <c r="I39" s="30">
        <f>ROUND(H39/' 2019г.(для постан) (1.07)'!H39*100-100,2)</f>
        <v>4</v>
      </c>
      <c r="J39" s="30"/>
    </row>
    <row r="40" spans="1:10" s="4" customFormat="1" ht="12.75">
      <c r="A40" s="23" t="s">
        <v>75</v>
      </c>
      <c r="B40" s="31" t="s">
        <v>76</v>
      </c>
      <c r="C40" s="25" t="s">
        <v>12</v>
      </c>
      <c r="D40" s="26">
        <f>D39</f>
        <v>776.78</v>
      </c>
      <c r="E40" s="44">
        <v>3.03</v>
      </c>
      <c r="F40" s="44"/>
      <c r="G40" s="44"/>
      <c r="H40" s="29">
        <f>D40*E40/12</f>
        <v>196.13694999999998</v>
      </c>
      <c r="I40" s="30">
        <f>ROUND(H40/' 2019г.(для постан) (1.07)'!H40*100-100,2)</f>
        <v>4</v>
      </c>
      <c r="J40" s="30"/>
    </row>
    <row r="41" spans="1:10" s="4" customFormat="1" ht="13.5" thickBot="1">
      <c r="A41" s="68" t="s">
        <v>77</v>
      </c>
      <c r="B41" s="69" t="s">
        <v>72</v>
      </c>
      <c r="C41" s="47" t="s">
        <v>78</v>
      </c>
      <c r="D41" s="70">
        <f>D40</f>
        <v>776.78</v>
      </c>
      <c r="E41" s="71"/>
      <c r="F41" s="71"/>
      <c r="G41" s="71"/>
      <c r="H41" s="36"/>
      <c r="I41" s="30"/>
      <c r="J41" s="30"/>
    </row>
    <row r="42" ht="15.75" customHeight="1">
      <c r="A42" s="6" t="s">
        <v>91</v>
      </c>
    </row>
    <row r="43" spans="1:8" ht="30" customHeight="1">
      <c r="A43" s="80" t="s">
        <v>92</v>
      </c>
      <c r="B43" s="80"/>
      <c r="C43" s="80"/>
      <c r="D43" s="80"/>
      <c r="E43" s="80"/>
      <c r="F43" s="80"/>
      <c r="G43" s="80"/>
      <c r="H43" s="80"/>
    </row>
  </sheetData>
  <sheetProtection/>
  <mergeCells count="4">
    <mergeCell ref="A5:H5"/>
    <mergeCell ref="A6:H6"/>
    <mergeCell ref="A7:H7"/>
    <mergeCell ref="A43:H43"/>
  </mergeCells>
  <printOptions horizontalCentered="1"/>
  <pageMargins left="0.1968503937007874" right="0.1968503937007874" top="0.3937007874015748" bottom="0.1968503937007874" header="0.5905511811023623" footer="0"/>
  <pageSetup fitToHeight="0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80" zoomScalePageLayoutView="0" workbookViewId="0" topLeftCell="A28">
      <selection activeCell="E28" sqref="E1:E16384"/>
    </sheetView>
  </sheetViews>
  <sheetFormatPr defaultColWidth="9.140625" defaultRowHeight="12.75"/>
  <cols>
    <col min="1" max="1" width="5.7109375" style="6" customWidth="1"/>
    <col min="2" max="2" width="46.00390625" style="6" customWidth="1"/>
    <col min="3" max="3" width="7.8515625" style="4" bestFit="1" customWidth="1"/>
    <col min="4" max="4" width="12.421875" style="4" customWidth="1" collapsed="1"/>
    <col min="5" max="5" width="9.7109375" style="4" customWidth="1"/>
    <col min="6" max="6" width="16.00390625" style="4" hidden="1" customWidth="1"/>
    <col min="7" max="7" width="10.140625" style="4" customWidth="1"/>
    <col min="8" max="8" width="9.00390625" style="4" bestFit="1" customWidth="1"/>
    <col min="9" max="9" width="11.57421875" style="4" bestFit="1" customWidth="1"/>
    <col min="10" max="16384" width="8.8515625" style="6" customWidth="1"/>
  </cols>
  <sheetData>
    <row r="1" spans="1:5" ht="13.5">
      <c r="A1" s="1"/>
      <c r="B1" s="2"/>
      <c r="C1" s="3"/>
      <c r="E1" s="77"/>
    </row>
    <row r="2" spans="1:5" ht="13.5">
      <c r="A2" s="1"/>
      <c r="B2" s="2"/>
      <c r="C2" s="3"/>
      <c r="E2" s="77"/>
    </row>
    <row r="3" spans="1:5" ht="13.5">
      <c r="A3" s="1"/>
      <c r="B3" s="7"/>
      <c r="C3" s="3"/>
      <c r="E3" s="77"/>
    </row>
    <row r="4" ht="7.5" customHeight="1">
      <c r="C4" s="3"/>
    </row>
    <row r="5" spans="1:9" ht="15">
      <c r="A5" s="78" t="s">
        <v>0</v>
      </c>
      <c r="B5" s="78"/>
      <c r="C5" s="78"/>
      <c r="D5" s="78"/>
      <c r="E5" s="78"/>
      <c r="F5" s="78"/>
      <c r="G5" s="78"/>
      <c r="H5" s="78"/>
      <c r="I5" s="8"/>
    </row>
    <row r="6" spans="1:9" ht="15">
      <c r="A6" s="78" t="s">
        <v>97</v>
      </c>
      <c r="B6" s="78"/>
      <c r="C6" s="78"/>
      <c r="D6" s="78"/>
      <c r="E6" s="78"/>
      <c r="F6" s="78"/>
      <c r="G6" s="78"/>
      <c r="H6" s="78"/>
      <c r="I6" s="8"/>
    </row>
    <row r="7" spans="1:9" ht="15">
      <c r="A7" s="79" t="s">
        <v>94</v>
      </c>
      <c r="B7" s="79"/>
      <c r="C7" s="79"/>
      <c r="D7" s="79"/>
      <c r="E7" s="79"/>
      <c r="F7" s="79"/>
      <c r="G7" s="79"/>
      <c r="H7" s="79"/>
      <c r="I7" s="9"/>
    </row>
    <row r="8" spans="1:7" ht="8.25" customHeight="1">
      <c r="A8" s="10"/>
      <c r="B8" s="10"/>
      <c r="C8" s="11"/>
      <c r="F8" s="12"/>
      <c r="G8" s="12"/>
    </row>
    <row r="9" spans="1:9" ht="33.75" customHeight="1">
      <c r="A9" s="13" t="s">
        <v>2</v>
      </c>
      <c r="B9" s="14" t="s">
        <v>3</v>
      </c>
      <c r="C9" s="15" t="s">
        <v>27</v>
      </c>
      <c r="D9" s="16" t="s">
        <v>30</v>
      </c>
      <c r="E9" s="16" t="s">
        <v>88</v>
      </c>
      <c r="F9" s="16" t="s">
        <v>37</v>
      </c>
      <c r="G9" s="16" t="s">
        <v>89</v>
      </c>
      <c r="H9" s="16" t="s">
        <v>4</v>
      </c>
      <c r="I9" s="72" t="s">
        <v>95</v>
      </c>
    </row>
    <row r="10" spans="1:9" ht="13.5" thickBot="1">
      <c r="A10" s="17">
        <v>1</v>
      </c>
      <c r="B10" s="17">
        <v>2</v>
      </c>
      <c r="C10" s="18">
        <v>3</v>
      </c>
      <c r="D10" s="18">
        <v>4</v>
      </c>
      <c r="E10" s="18">
        <v>5</v>
      </c>
      <c r="F10" s="18"/>
      <c r="G10" s="18"/>
      <c r="H10" s="18">
        <v>6</v>
      </c>
      <c r="I10" s="73"/>
    </row>
    <row r="11" spans="1:9" ht="12.75">
      <c r="A11" s="19">
        <v>1</v>
      </c>
      <c r="B11" s="20" t="s">
        <v>31</v>
      </c>
      <c r="C11" s="21"/>
      <c r="D11" s="21"/>
      <c r="E11" s="21"/>
      <c r="F11" s="21"/>
      <c r="G11" s="21"/>
      <c r="H11" s="22"/>
      <c r="I11" s="74"/>
    </row>
    <row r="12" spans="1:9" s="4" customFormat="1" ht="12.75">
      <c r="A12" s="23" t="s">
        <v>6</v>
      </c>
      <c r="B12" s="24" t="s">
        <v>57</v>
      </c>
      <c r="C12" s="25" t="s">
        <v>51</v>
      </c>
      <c r="D12" s="26">
        <v>1568.96</v>
      </c>
      <c r="E12" s="27">
        <v>0.0461</v>
      </c>
      <c r="F12" s="28">
        <v>0.783</v>
      </c>
      <c r="G12" s="27">
        <f>ROUND(E12*F12,4)</f>
        <v>0.0361</v>
      </c>
      <c r="H12" s="29">
        <f>D12*G12</f>
        <v>56.639456</v>
      </c>
      <c r="I12" s="30">
        <f>ROUND(H12/'2020г.(для постан) (1.07)'!H12*100-100,2)</f>
        <v>3.4</v>
      </c>
    </row>
    <row r="13" spans="1:9" s="4" customFormat="1" ht="12.75">
      <c r="A13" s="23" t="s">
        <v>5</v>
      </c>
      <c r="B13" s="24" t="s">
        <v>58</v>
      </c>
      <c r="C13" s="25" t="s">
        <v>51</v>
      </c>
      <c r="D13" s="26">
        <f>D12</f>
        <v>1568.96</v>
      </c>
      <c r="E13" s="27">
        <v>0.0409</v>
      </c>
      <c r="F13" s="28">
        <v>0.783</v>
      </c>
      <c r="G13" s="27">
        <f>ROUND(E13*F13,4)</f>
        <v>0.032</v>
      </c>
      <c r="H13" s="29">
        <f>D13*G13</f>
        <v>50.206720000000004</v>
      </c>
      <c r="I13" s="30">
        <f>ROUND(H13/'2020г.(для постан) (1.07)'!H13*100-100,2)</f>
        <v>3.4</v>
      </c>
    </row>
    <row r="14" spans="1:9" s="4" customFormat="1" ht="12.75">
      <c r="A14" s="23" t="s">
        <v>32</v>
      </c>
      <c r="B14" s="31" t="s">
        <v>59</v>
      </c>
      <c r="C14" s="25" t="s">
        <v>51</v>
      </c>
      <c r="D14" s="26">
        <f>D13</f>
        <v>1568.96</v>
      </c>
      <c r="E14" s="27">
        <v>0.0469</v>
      </c>
      <c r="F14" s="28">
        <v>0.783</v>
      </c>
      <c r="G14" s="27">
        <f>ROUND(E14*F14,4)</f>
        <v>0.0367</v>
      </c>
      <c r="H14" s="29">
        <f>D14*G14</f>
        <v>57.58083200000001</v>
      </c>
      <c r="I14" s="30">
        <f>ROUND(H14/'2020г.(для постан) (1.07)'!H14*100-100,2)</f>
        <v>3.4</v>
      </c>
    </row>
    <row r="15" spans="1:9" ht="13.5" thickBot="1">
      <c r="A15" s="32" t="s">
        <v>33</v>
      </c>
      <c r="B15" s="33" t="s">
        <v>7</v>
      </c>
      <c r="C15" s="34" t="s">
        <v>8</v>
      </c>
      <c r="D15" s="35">
        <f>D14</f>
        <v>1568.96</v>
      </c>
      <c r="E15" s="34"/>
      <c r="F15" s="34"/>
      <c r="G15" s="34"/>
      <c r="H15" s="36"/>
      <c r="I15" s="30"/>
    </row>
    <row r="16" spans="1:9" ht="12.75">
      <c r="A16" s="37" t="s">
        <v>26</v>
      </c>
      <c r="B16" s="20" t="s">
        <v>9</v>
      </c>
      <c r="C16" s="38"/>
      <c r="D16" s="39"/>
      <c r="E16" s="40"/>
      <c r="F16" s="40"/>
      <c r="G16" s="40"/>
      <c r="H16" s="41"/>
      <c r="I16" s="30"/>
    </row>
    <row r="17" spans="1:9" ht="39">
      <c r="A17" s="42" t="s">
        <v>10</v>
      </c>
      <c r="B17" s="43" t="s">
        <v>11</v>
      </c>
      <c r="C17" s="25" t="s">
        <v>12</v>
      </c>
      <c r="D17" s="26">
        <v>62.63</v>
      </c>
      <c r="E17" s="44">
        <v>5.32</v>
      </c>
      <c r="F17" s="44"/>
      <c r="G17" s="44"/>
      <c r="H17" s="29">
        <f>ROUND(D17*E17,2)</f>
        <v>333.19</v>
      </c>
      <c r="I17" s="30">
        <f>ROUND(H17/'2020г.(для постан) (1.07)'!H17*100-100,2)</f>
        <v>3.38</v>
      </c>
    </row>
    <row r="18" spans="1:9" ht="39">
      <c r="A18" s="42" t="s">
        <v>13</v>
      </c>
      <c r="B18" s="43" t="s">
        <v>14</v>
      </c>
      <c r="C18" s="25" t="s">
        <v>12</v>
      </c>
      <c r="D18" s="26">
        <f>D17</f>
        <v>62.63</v>
      </c>
      <c r="E18" s="44">
        <v>4.78</v>
      </c>
      <c r="F18" s="44"/>
      <c r="G18" s="44"/>
      <c r="H18" s="29">
        <f>ROUND(D18*E18,2)</f>
        <v>299.37</v>
      </c>
      <c r="I18" s="30">
        <f>ROUND(H18/'2020г.(для постан) (1.07)'!H18*100-100,2)</f>
        <v>3.38</v>
      </c>
    </row>
    <row r="19" spans="1:9" ht="39">
      <c r="A19" s="42" t="s">
        <v>15</v>
      </c>
      <c r="B19" s="43" t="s">
        <v>16</v>
      </c>
      <c r="C19" s="25" t="s">
        <v>12</v>
      </c>
      <c r="D19" s="26">
        <f>D18</f>
        <v>62.63</v>
      </c>
      <c r="E19" s="44">
        <v>3.36</v>
      </c>
      <c r="F19" s="44"/>
      <c r="G19" s="44"/>
      <c r="H19" s="29">
        <f>ROUND(D19*E19,2)</f>
        <v>210.44</v>
      </c>
      <c r="I19" s="30">
        <f>ROUND(H19/'2020г.(для постан) (1.07)'!H19*100-100,2)</f>
        <v>3.38</v>
      </c>
    </row>
    <row r="20" spans="1:9" ht="13.5" thickBot="1">
      <c r="A20" s="45" t="s">
        <v>17</v>
      </c>
      <c r="B20" s="46" t="s">
        <v>18</v>
      </c>
      <c r="C20" s="47" t="s">
        <v>52</v>
      </c>
      <c r="D20" s="35">
        <f>D19</f>
        <v>62.63</v>
      </c>
      <c r="E20" s="48"/>
      <c r="F20" s="48"/>
      <c r="G20" s="48"/>
      <c r="H20" s="49"/>
      <c r="I20" s="30"/>
    </row>
    <row r="21" spans="1:9" ht="12.75">
      <c r="A21" s="50" t="s">
        <v>19</v>
      </c>
      <c r="B21" s="20" t="s">
        <v>24</v>
      </c>
      <c r="C21" s="51"/>
      <c r="D21" s="52"/>
      <c r="E21" s="40"/>
      <c r="F21" s="40"/>
      <c r="G21" s="40"/>
      <c r="H21" s="41"/>
      <c r="I21" s="30"/>
    </row>
    <row r="22" spans="1:9" ht="39" customHeight="1">
      <c r="A22" s="42" t="s">
        <v>20</v>
      </c>
      <c r="B22" s="43" t="s">
        <v>11</v>
      </c>
      <c r="C22" s="25" t="s">
        <v>12</v>
      </c>
      <c r="D22" s="26">
        <v>69.02</v>
      </c>
      <c r="E22" s="44">
        <v>5.32</v>
      </c>
      <c r="F22" s="44"/>
      <c r="G22" s="44"/>
      <c r="H22" s="29">
        <f>ROUND(D22*E22,2)</f>
        <v>367.19</v>
      </c>
      <c r="I22" s="30">
        <f>ROUND(H22/'2020г.(для постан) (1.07)'!H22*100-100,2)</f>
        <v>3.39</v>
      </c>
    </row>
    <row r="23" spans="1:9" ht="42" customHeight="1">
      <c r="A23" s="42" t="s">
        <v>21</v>
      </c>
      <c r="B23" s="43" t="s">
        <v>14</v>
      </c>
      <c r="C23" s="25" t="s">
        <v>12</v>
      </c>
      <c r="D23" s="26">
        <f>D22</f>
        <v>69.02</v>
      </c>
      <c r="E23" s="44">
        <v>4.78</v>
      </c>
      <c r="F23" s="44"/>
      <c r="G23" s="44"/>
      <c r="H23" s="29">
        <f>ROUND(D23*E23,2)</f>
        <v>329.92</v>
      </c>
      <c r="I23" s="30">
        <f>ROUND(H23/'2020г.(для постан) (1.07)'!H23*100-100,2)</f>
        <v>3.39</v>
      </c>
    </row>
    <row r="24" spans="1:9" ht="41.25" customHeight="1">
      <c r="A24" s="42" t="s">
        <v>22</v>
      </c>
      <c r="B24" s="43" t="s">
        <v>16</v>
      </c>
      <c r="C24" s="25" t="s">
        <v>12</v>
      </c>
      <c r="D24" s="26">
        <f>D23</f>
        <v>69.02</v>
      </c>
      <c r="E24" s="44">
        <v>3.36</v>
      </c>
      <c r="F24" s="44"/>
      <c r="G24" s="44"/>
      <c r="H24" s="29">
        <f>ROUND(D24*E24,2)</f>
        <v>231.91</v>
      </c>
      <c r="I24" s="30">
        <f>ROUND(H24/'2020г.(для постан) (1.07)'!H24*100-100,2)</f>
        <v>3.39</v>
      </c>
    </row>
    <row r="25" spans="1:9" ht="13.5" thickBot="1">
      <c r="A25" s="45" t="s">
        <v>23</v>
      </c>
      <c r="B25" s="46" t="s">
        <v>25</v>
      </c>
      <c r="C25" s="47" t="s">
        <v>53</v>
      </c>
      <c r="D25" s="35">
        <f>D24</f>
        <v>69.02</v>
      </c>
      <c r="E25" s="48"/>
      <c r="F25" s="48"/>
      <c r="G25" s="48"/>
      <c r="H25" s="49"/>
      <c r="I25" s="30"/>
    </row>
    <row r="26" spans="1:9" s="4" customFormat="1" ht="12.75">
      <c r="A26" s="53" t="s">
        <v>28</v>
      </c>
      <c r="B26" s="54" t="s">
        <v>35</v>
      </c>
      <c r="C26" s="51"/>
      <c r="D26" s="52"/>
      <c r="E26" s="55"/>
      <c r="F26" s="55"/>
      <c r="G26" s="55"/>
      <c r="H26" s="56"/>
      <c r="I26" s="30"/>
    </row>
    <row r="27" spans="1:9" s="4" customFormat="1" ht="12.75">
      <c r="A27" s="23" t="s">
        <v>39</v>
      </c>
      <c r="B27" s="24" t="s">
        <v>41</v>
      </c>
      <c r="C27" s="25" t="s">
        <v>48</v>
      </c>
      <c r="D27" s="26"/>
      <c r="E27" s="44"/>
      <c r="F27" s="44"/>
      <c r="G27" s="44"/>
      <c r="H27" s="29">
        <v>3.07</v>
      </c>
      <c r="I27" s="30">
        <f>ROUND(H27/'2020г.(для постан) (1.07)'!H27*100-100,2)</f>
        <v>3.37</v>
      </c>
    </row>
    <row r="28" spans="1:9" s="4" customFormat="1" ht="12.75">
      <c r="A28" s="23" t="s">
        <v>40</v>
      </c>
      <c r="B28" s="24" t="s">
        <v>55</v>
      </c>
      <c r="C28" s="25"/>
      <c r="D28" s="26"/>
      <c r="E28" s="44"/>
      <c r="F28" s="44"/>
      <c r="G28" s="44"/>
      <c r="H28" s="29"/>
      <c r="I28" s="30"/>
    </row>
    <row r="29" spans="1:9" s="4" customFormat="1" ht="12.75">
      <c r="A29" s="57" t="s">
        <v>43</v>
      </c>
      <c r="B29" s="58" t="s">
        <v>42</v>
      </c>
      <c r="C29" s="25" t="s">
        <v>48</v>
      </c>
      <c r="D29" s="26"/>
      <c r="E29" s="44"/>
      <c r="F29" s="44"/>
      <c r="G29" s="44"/>
      <c r="H29" s="29">
        <v>3.12</v>
      </c>
      <c r="I29" s="30">
        <f>ROUND(H29/'2020г.(для постан) (1.07)'!H29*100-100,2)</f>
        <v>3.31</v>
      </c>
    </row>
    <row r="30" spans="1:9" s="4" customFormat="1" ht="13.5" thickBot="1">
      <c r="A30" s="59" t="s">
        <v>44</v>
      </c>
      <c r="B30" s="60" t="s">
        <v>45</v>
      </c>
      <c r="C30" s="18" t="s">
        <v>48</v>
      </c>
      <c r="D30" s="61"/>
      <c r="E30" s="62"/>
      <c r="F30" s="62"/>
      <c r="G30" s="62"/>
      <c r="H30" s="63">
        <v>1.54</v>
      </c>
      <c r="I30" s="30">
        <f>ROUND(H30/'2020г.(для постан) (1.07)'!H30*100-100,2)</f>
        <v>3.36</v>
      </c>
    </row>
    <row r="31" spans="1:9" s="4" customFormat="1" ht="12.75">
      <c r="A31" s="53" t="s">
        <v>29</v>
      </c>
      <c r="B31" s="64" t="s">
        <v>90</v>
      </c>
      <c r="C31" s="51"/>
      <c r="D31" s="55"/>
      <c r="E31" s="55"/>
      <c r="F31" s="55"/>
      <c r="G31" s="55"/>
      <c r="H31" s="56"/>
      <c r="I31" s="30"/>
    </row>
    <row r="32" spans="1:9" s="4" customFormat="1" ht="39">
      <c r="A32" s="23" t="s">
        <v>46</v>
      </c>
      <c r="B32" s="31" t="s">
        <v>62</v>
      </c>
      <c r="C32" s="25" t="s">
        <v>12</v>
      </c>
      <c r="D32" s="26">
        <v>4758.12</v>
      </c>
      <c r="E32" s="44">
        <v>15.38</v>
      </c>
      <c r="F32" s="44"/>
      <c r="G32" s="44"/>
      <c r="H32" s="29">
        <f>D32/1000*E32</f>
        <v>73.1798856</v>
      </c>
      <c r="I32" s="30">
        <f>ROUND(H32/'2020г.(для постан) (1.07)'!H32*100-100,2)</f>
        <v>3.01</v>
      </c>
    </row>
    <row r="33" spans="1:9" s="4" customFormat="1" ht="52.5">
      <c r="A33" s="23" t="s">
        <v>47</v>
      </c>
      <c r="B33" s="31" t="s">
        <v>64</v>
      </c>
      <c r="C33" s="25" t="s">
        <v>12</v>
      </c>
      <c r="D33" s="26">
        <f>D32</f>
        <v>4758.12</v>
      </c>
      <c r="E33" s="44">
        <v>22.27</v>
      </c>
      <c r="F33" s="44"/>
      <c r="G33" s="44"/>
      <c r="H33" s="29">
        <f>D33/1000*E33</f>
        <v>105.9633324</v>
      </c>
      <c r="I33" s="30">
        <f>ROUND(H33/'2020г.(для постан) (1.07)'!H33*100-100,2)</f>
        <v>3.01</v>
      </c>
    </row>
    <row r="34" spans="1:9" s="4" customFormat="1" ht="52.5">
      <c r="A34" s="23" t="s">
        <v>50</v>
      </c>
      <c r="B34" s="31" t="s">
        <v>65</v>
      </c>
      <c r="C34" s="25" t="s">
        <v>12</v>
      </c>
      <c r="D34" s="26">
        <f>D33</f>
        <v>4758.12</v>
      </c>
      <c r="E34" s="44">
        <v>7.59</v>
      </c>
      <c r="F34" s="44"/>
      <c r="G34" s="44"/>
      <c r="H34" s="29">
        <f>D34/1000*E34</f>
        <v>36.1141308</v>
      </c>
      <c r="I34" s="30">
        <f>ROUND(H34/'2020г.(для постан) (1.07)'!H34*100-100,2)</f>
        <v>3.01</v>
      </c>
    </row>
    <row r="35" spans="1:9" s="4" customFormat="1" ht="26.25">
      <c r="A35" s="23" t="s">
        <v>66</v>
      </c>
      <c r="B35" s="31" t="s">
        <v>61</v>
      </c>
      <c r="C35" s="25" t="s">
        <v>54</v>
      </c>
      <c r="D35" s="26">
        <f>D34</f>
        <v>4758.12</v>
      </c>
      <c r="E35" s="44">
        <v>7.99</v>
      </c>
      <c r="F35" s="44"/>
      <c r="G35" s="44"/>
      <c r="H35" s="29">
        <f>D35/1000*E35</f>
        <v>38.0173788</v>
      </c>
      <c r="I35" s="30">
        <f>ROUND(H35/'2020г.(для постан) (1.07)'!H35*100-100,2)</f>
        <v>3.01</v>
      </c>
    </row>
    <row r="36" spans="1:9" s="4" customFormat="1" ht="20.25">
      <c r="A36" s="23" t="s">
        <v>67</v>
      </c>
      <c r="B36" s="24" t="s">
        <v>60</v>
      </c>
      <c r="C36" s="65" t="s">
        <v>49</v>
      </c>
      <c r="D36" s="35">
        <f>D35</f>
        <v>4758.12</v>
      </c>
      <c r="E36" s="44"/>
      <c r="F36" s="44"/>
      <c r="G36" s="44"/>
      <c r="H36" s="29"/>
      <c r="I36" s="30"/>
    </row>
    <row r="37" spans="1:9" s="4" customFormat="1" ht="39.75" thickBot="1">
      <c r="A37" s="66" t="s">
        <v>68</v>
      </c>
      <c r="B37" s="67" t="s">
        <v>63</v>
      </c>
      <c r="C37" s="18" t="s">
        <v>12</v>
      </c>
      <c r="D37" s="62">
        <v>19.18</v>
      </c>
      <c r="E37" s="62">
        <v>4.6</v>
      </c>
      <c r="F37" s="62"/>
      <c r="G37" s="62"/>
      <c r="H37" s="63">
        <f>D37*E37</f>
        <v>88.228</v>
      </c>
      <c r="I37" s="30">
        <f>ROUND(H37/'2020г.(для постан) (1.07)'!H37*100-100,2)</f>
        <v>3.01</v>
      </c>
    </row>
    <row r="38" spans="1:9" s="4" customFormat="1" ht="15" customHeight="1">
      <c r="A38" s="53" t="s">
        <v>71</v>
      </c>
      <c r="B38" s="64" t="s">
        <v>72</v>
      </c>
      <c r="C38" s="51"/>
      <c r="D38" s="55"/>
      <c r="E38" s="55"/>
      <c r="F38" s="55"/>
      <c r="G38" s="55"/>
      <c r="H38" s="56"/>
      <c r="I38" s="30"/>
    </row>
    <row r="39" spans="1:9" s="4" customFormat="1" ht="26.25">
      <c r="A39" s="23" t="s">
        <v>73</v>
      </c>
      <c r="B39" s="31" t="s">
        <v>74</v>
      </c>
      <c r="C39" s="25" t="s">
        <v>12</v>
      </c>
      <c r="D39" s="26">
        <v>803.2</v>
      </c>
      <c r="E39" s="44">
        <v>2.41</v>
      </c>
      <c r="F39" s="44"/>
      <c r="G39" s="44"/>
      <c r="H39" s="29">
        <f>D39*E39/12</f>
        <v>161.30933333333334</v>
      </c>
      <c r="I39" s="30">
        <f>ROUND(H39/'2020г.(для постан) (1.07)'!H39*100-100,2)</f>
        <v>3.4</v>
      </c>
    </row>
    <row r="40" spans="1:9" s="4" customFormat="1" ht="13.5" thickBot="1">
      <c r="A40" s="68" t="s">
        <v>77</v>
      </c>
      <c r="B40" s="69" t="s">
        <v>72</v>
      </c>
      <c r="C40" s="47" t="s">
        <v>78</v>
      </c>
      <c r="D40" s="70">
        <f>D39</f>
        <v>803.2</v>
      </c>
      <c r="E40" s="71"/>
      <c r="F40" s="71"/>
      <c r="G40" s="71"/>
      <c r="H40" s="36"/>
      <c r="I40" s="30"/>
    </row>
  </sheetData>
  <sheetProtection/>
  <mergeCells count="3">
    <mergeCell ref="A5:H5"/>
    <mergeCell ref="A6:H6"/>
    <mergeCell ref="A7:H7"/>
  </mergeCells>
  <printOptions horizontalCentered="1"/>
  <pageMargins left="0.1968503937007874" right="0.1968503937007874" top="0.3937007874015748" bottom="0.1968503937007874" header="0.5905511811023623" footer="0"/>
  <pageSetup fitToHeight="0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80" zoomScalePageLayoutView="0" workbookViewId="0" topLeftCell="A13">
      <selection activeCell="B25" sqref="B25"/>
    </sheetView>
  </sheetViews>
  <sheetFormatPr defaultColWidth="9.140625" defaultRowHeight="12.75"/>
  <cols>
    <col min="1" max="1" width="5.140625" style="6" customWidth="1"/>
    <col min="2" max="2" width="39.140625" style="6" customWidth="1"/>
    <col min="3" max="3" width="7.8515625" style="4" bestFit="1" customWidth="1"/>
    <col min="4" max="4" width="10.28125" style="4" customWidth="1" collapsed="1"/>
    <col min="5" max="5" width="8.28125" style="4" customWidth="1"/>
    <col min="6" max="6" width="16.00390625" style="4" hidden="1" customWidth="1"/>
    <col min="7" max="7" width="8.421875" style="4" customWidth="1"/>
    <col min="8" max="8" width="9.00390625" style="4" bestFit="1" customWidth="1"/>
    <col min="9" max="9" width="11.57421875" style="4" hidden="1" customWidth="1"/>
    <col min="10" max="10" width="19.421875" style="6" customWidth="1"/>
    <col min="11" max="16384" width="8.8515625" style="6" customWidth="1"/>
  </cols>
  <sheetData>
    <row r="1" spans="1:10" ht="1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">
      <c r="A2" s="78" t="s">
        <v>97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">
      <c r="A3" s="79" t="s">
        <v>96</v>
      </c>
      <c r="B3" s="79"/>
      <c r="C3" s="79"/>
      <c r="D3" s="79"/>
      <c r="E3" s="79"/>
      <c r="F3" s="79"/>
      <c r="G3" s="79"/>
      <c r="H3" s="79"/>
      <c r="I3" s="79"/>
      <c r="J3" s="79"/>
    </row>
    <row r="4" spans="1:7" ht="7.5" customHeight="1" thickBot="1">
      <c r="A4" s="10"/>
      <c r="B4" s="10"/>
      <c r="C4" s="11"/>
      <c r="F4" s="12"/>
      <c r="G4" s="12"/>
    </row>
    <row r="5" spans="1:10" ht="39.75" customHeight="1">
      <c r="A5" s="93" t="s">
        <v>2</v>
      </c>
      <c r="B5" s="94" t="s">
        <v>3</v>
      </c>
      <c r="C5" s="95" t="s">
        <v>27</v>
      </c>
      <c r="D5" s="96" t="s">
        <v>30</v>
      </c>
      <c r="E5" s="96" t="s">
        <v>88</v>
      </c>
      <c r="F5" s="96" t="s">
        <v>37</v>
      </c>
      <c r="G5" s="96" t="s">
        <v>89</v>
      </c>
      <c r="H5" s="96" t="s">
        <v>4</v>
      </c>
      <c r="I5" s="97" t="s">
        <v>95</v>
      </c>
      <c r="J5" s="98" t="s">
        <v>98</v>
      </c>
    </row>
    <row r="6" spans="1:10" ht="13.5" thickBot="1">
      <c r="A6" s="99">
        <v>1</v>
      </c>
      <c r="B6" s="100">
        <v>2</v>
      </c>
      <c r="C6" s="47">
        <v>3</v>
      </c>
      <c r="D6" s="47">
        <v>4</v>
      </c>
      <c r="E6" s="47">
        <v>5</v>
      </c>
      <c r="F6" s="47"/>
      <c r="G6" s="47">
        <v>6</v>
      </c>
      <c r="H6" s="47">
        <v>7</v>
      </c>
      <c r="I6" s="47">
        <v>7</v>
      </c>
      <c r="J6" s="101">
        <v>8</v>
      </c>
    </row>
    <row r="7" spans="1:10" ht="16.5" customHeight="1">
      <c r="A7" s="88">
        <v>1</v>
      </c>
      <c r="B7" s="89" t="s">
        <v>31</v>
      </c>
      <c r="C7" s="90"/>
      <c r="D7" s="90"/>
      <c r="E7" s="90"/>
      <c r="F7" s="90"/>
      <c r="G7" s="90"/>
      <c r="H7" s="91"/>
      <c r="I7" s="74"/>
      <c r="J7" s="92"/>
    </row>
    <row r="8" spans="1:10" s="4" customFormat="1" ht="15" customHeight="1">
      <c r="A8" s="102" t="s">
        <v>6</v>
      </c>
      <c r="B8" s="24" t="s">
        <v>57</v>
      </c>
      <c r="C8" s="25" t="s">
        <v>51</v>
      </c>
      <c r="D8" s="26">
        <v>1622.3</v>
      </c>
      <c r="E8" s="27">
        <v>0.0461</v>
      </c>
      <c r="F8" s="28">
        <v>0.783</v>
      </c>
      <c r="G8" s="27">
        <f>ROUND(E8*F8,4)</f>
        <v>0.0361</v>
      </c>
      <c r="H8" s="29">
        <f>D8*G8</f>
        <v>58.56503</v>
      </c>
      <c r="I8" s="30">
        <f>ROUND(H8/'2021г.(1.07)'!H12*100-100,2)</f>
        <v>3.4</v>
      </c>
      <c r="J8" s="82" t="s">
        <v>101</v>
      </c>
    </row>
    <row r="9" spans="1:10" s="4" customFormat="1" ht="15" customHeight="1">
      <c r="A9" s="102" t="s">
        <v>5</v>
      </c>
      <c r="B9" s="24" t="s">
        <v>58</v>
      </c>
      <c r="C9" s="25" t="s">
        <v>51</v>
      </c>
      <c r="D9" s="26">
        <f>D8</f>
        <v>1622.3</v>
      </c>
      <c r="E9" s="27">
        <v>0.0409</v>
      </c>
      <c r="F9" s="28">
        <v>0.783</v>
      </c>
      <c r="G9" s="27">
        <f>ROUND(E9*F9,4)</f>
        <v>0.032</v>
      </c>
      <c r="H9" s="29">
        <f>D9*G9</f>
        <v>51.9136</v>
      </c>
      <c r="I9" s="30">
        <f>ROUND(H9/'2021г.(1.07)'!H13*100-100,2)</f>
        <v>3.4</v>
      </c>
      <c r="J9" s="82" t="s">
        <v>99</v>
      </c>
    </row>
    <row r="10" spans="1:10" s="4" customFormat="1" ht="15" customHeight="1">
      <c r="A10" s="102" t="s">
        <v>32</v>
      </c>
      <c r="B10" s="31" t="s">
        <v>59</v>
      </c>
      <c r="C10" s="25" t="s">
        <v>51</v>
      </c>
      <c r="D10" s="26">
        <f>D9</f>
        <v>1622.3</v>
      </c>
      <c r="E10" s="27">
        <v>0.0469</v>
      </c>
      <c r="F10" s="28">
        <v>0.783</v>
      </c>
      <c r="G10" s="27">
        <f>ROUND(E10*F10,4)</f>
        <v>0.0367</v>
      </c>
      <c r="H10" s="29">
        <f>D10*G10</f>
        <v>59.538410000000006</v>
      </c>
      <c r="I10" s="30">
        <f>ROUND(H10/'2021г.(1.07)'!H14*100-100,2)</f>
        <v>3.4</v>
      </c>
      <c r="J10" s="82" t="s">
        <v>100</v>
      </c>
    </row>
    <row r="11" spans="1:10" ht="15" customHeight="1" thickBot="1">
      <c r="A11" s="45" t="s">
        <v>33</v>
      </c>
      <c r="B11" s="33" t="s">
        <v>7</v>
      </c>
      <c r="C11" s="34" t="s">
        <v>8</v>
      </c>
      <c r="D11" s="35">
        <f>D10</f>
        <v>1622.3</v>
      </c>
      <c r="E11" s="34"/>
      <c r="F11" s="34"/>
      <c r="G11" s="34"/>
      <c r="H11" s="36"/>
      <c r="I11" s="30"/>
      <c r="J11" s="83"/>
    </row>
    <row r="12" spans="1:10" ht="16.5" customHeight="1">
      <c r="A12" s="37" t="s">
        <v>26</v>
      </c>
      <c r="B12" s="20" t="s">
        <v>9</v>
      </c>
      <c r="C12" s="38"/>
      <c r="D12" s="39"/>
      <c r="E12" s="40"/>
      <c r="F12" s="40"/>
      <c r="G12" s="40"/>
      <c r="H12" s="41"/>
      <c r="I12" s="30"/>
      <c r="J12" s="81"/>
    </row>
    <row r="13" spans="1:10" ht="45" customHeight="1">
      <c r="A13" s="42" t="s">
        <v>10</v>
      </c>
      <c r="B13" s="43" t="s">
        <v>11</v>
      </c>
      <c r="C13" s="25" t="s">
        <v>12</v>
      </c>
      <c r="D13" s="26">
        <v>64.75</v>
      </c>
      <c r="E13" s="44">
        <v>5.32</v>
      </c>
      <c r="F13" s="44"/>
      <c r="G13" s="44"/>
      <c r="H13" s="29">
        <f>ROUND(D13*E13,2)</f>
        <v>344.47</v>
      </c>
      <c r="I13" s="30">
        <f>ROUND(H13/'2021г.(1.07)'!H17*100-100,2)</f>
        <v>3.39</v>
      </c>
      <c r="J13" s="82" t="s">
        <v>101</v>
      </c>
    </row>
    <row r="14" spans="1:10" ht="42" customHeight="1">
      <c r="A14" s="42" t="s">
        <v>13</v>
      </c>
      <c r="B14" s="43" t="s">
        <v>14</v>
      </c>
      <c r="C14" s="25" t="s">
        <v>12</v>
      </c>
      <c r="D14" s="26">
        <f>D13</f>
        <v>64.75</v>
      </c>
      <c r="E14" s="44">
        <v>4.78</v>
      </c>
      <c r="F14" s="44"/>
      <c r="G14" s="44"/>
      <c r="H14" s="29">
        <f>ROUND(D14*E14,2)</f>
        <v>309.51</v>
      </c>
      <c r="I14" s="30">
        <f>ROUND(H14/'2021г.(1.07)'!H18*100-100,2)</f>
        <v>3.39</v>
      </c>
      <c r="J14" s="82" t="s">
        <v>99</v>
      </c>
    </row>
    <row r="15" spans="1:10" ht="39">
      <c r="A15" s="42" t="s">
        <v>15</v>
      </c>
      <c r="B15" s="43" t="s">
        <v>16</v>
      </c>
      <c r="C15" s="25" t="s">
        <v>12</v>
      </c>
      <c r="D15" s="26">
        <f>D14</f>
        <v>64.75</v>
      </c>
      <c r="E15" s="44">
        <v>3.36</v>
      </c>
      <c r="F15" s="44"/>
      <c r="G15" s="44"/>
      <c r="H15" s="29">
        <f>ROUND(D15*E15,2)</f>
        <v>217.56</v>
      </c>
      <c r="I15" s="30">
        <f>ROUND(H15/'2021г.(1.07)'!H19*100-100,2)</f>
        <v>3.38</v>
      </c>
      <c r="J15" s="82" t="s">
        <v>102</v>
      </c>
    </row>
    <row r="16" spans="1:10" ht="15" customHeight="1" thickBot="1">
      <c r="A16" s="45" t="s">
        <v>17</v>
      </c>
      <c r="B16" s="46" t="s">
        <v>18</v>
      </c>
      <c r="C16" s="47" t="s">
        <v>52</v>
      </c>
      <c r="D16" s="35">
        <f>D15</f>
        <v>64.75</v>
      </c>
      <c r="E16" s="48"/>
      <c r="F16" s="48"/>
      <c r="G16" s="48"/>
      <c r="H16" s="49"/>
      <c r="I16" s="30"/>
      <c r="J16" s="83"/>
    </row>
    <row r="17" spans="1:10" ht="16.5" customHeight="1">
      <c r="A17" s="50" t="s">
        <v>19</v>
      </c>
      <c r="B17" s="20" t="s">
        <v>24</v>
      </c>
      <c r="C17" s="51"/>
      <c r="D17" s="52"/>
      <c r="E17" s="40"/>
      <c r="F17" s="40"/>
      <c r="G17" s="40"/>
      <c r="H17" s="41"/>
      <c r="I17" s="30"/>
      <c r="J17" s="81"/>
    </row>
    <row r="18" spans="1:10" ht="39" customHeight="1">
      <c r="A18" s="42" t="s">
        <v>20</v>
      </c>
      <c r="B18" s="43" t="s">
        <v>11</v>
      </c>
      <c r="C18" s="25" t="s">
        <v>12</v>
      </c>
      <c r="D18" s="26">
        <v>71.36</v>
      </c>
      <c r="E18" s="44">
        <v>5.32</v>
      </c>
      <c r="F18" s="44"/>
      <c r="G18" s="44"/>
      <c r="H18" s="29">
        <f>ROUND(D18*E18,2)</f>
        <v>379.64</v>
      </c>
      <c r="I18" s="30">
        <f>ROUND(H18/'2021г.(1.07)'!H22*100-100,2)</f>
        <v>3.39</v>
      </c>
      <c r="J18" s="82" t="s">
        <v>101</v>
      </c>
    </row>
    <row r="19" spans="1:10" ht="42" customHeight="1">
      <c r="A19" s="42" t="s">
        <v>21</v>
      </c>
      <c r="B19" s="43" t="s">
        <v>14</v>
      </c>
      <c r="C19" s="25" t="s">
        <v>12</v>
      </c>
      <c r="D19" s="26">
        <f>D18</f>
        <v>71.36</v>
      </c>
      <c r="E19" s="44">
        <v>4.78</v>
      </c>
      <c r="F19" s="44"/>
      <c r="G19" s="44"/>
      <c r="H19" s="29">
        <f>ROUND(D19*E19,2)</f>
        <v>341.1</v>
      </c>
      <c r="I19" s="30">
        <f>ROUND(H19/'2021г.(1.07)'!H23*100-100,2)</f>
        <v>3.39</v>
      </c>
      <c r="J19" s="82" t="s">
        <v>99</v>
      </c>
    </row>
    <row r="20" spans="1:10" ht="41.25" customHeight="1">
      <c r="A20" s="42" t="s">
        <v>22</v>
      </c>
      <c r="B20" s="43" t="s">
        <v>16</v>
      </c>
      <c r="C20" s="25" t="s">
        <v>12</v>
      </c>
      <c r="D20" s="26">
        <f>D19</f>
        <v>71.36</v>
      </c>
      <c r="E20" s="44">
        <v>3.36</v>
      </c>
      <c r="F20" s="44"/>
      <c r="G20" s="44"/>
      <c r="H20" s="29">
        <f>ROUND(D20*E20,2)</f>
        <v>239.77</v>
      </c>
      <c r="I20" s="30">
        <f>ROUND(H20/'2021г.(1.07)'!H24*100-100,2)</f>
        <v>3.39</v>
      </c>
      <c r="J20" s="82" t="s">
        <v>103</v>
      </c>
    </row>
    <row r="21" spans="1:10" ht="13.5" thickBot="1">
      <c r="A21" s="45" t="s">
        <v>23</v>
      </c>
      <c r="B21" s="46" t="s">
        <v>25</v>
      </c>
      <c r="C21" s="47" t="s">
        <v>53</v>
      </c>
      <c r="D21" s="35">
        <f>D20</f>
        <v>71.36</v>
      </c>
      <c r="E21" s="48"/>
      <c r="F21" s="48"/>
      <c r="G21" s="48"/>
      <c r="H21" s="49"/>
      <c r="I21" s="30"/>
      <c r="J21" s="83"/>
    </row>
    <row r="22" spans="1:10" s="4" customFormat="1" ht="18" customHeight="1">
      <c r="A22" s="53" t="s">
        <v>28</v>
      </c>
      <c r="B22" s="54" t="s">
        <v>35</v>
      </c>
      <c r="C22" s="51"/>
      <c r="D22" s="52"/>
      <c r="E22" s="55"/>
      <c r="F22" s="55"/>
      <c r="G22" s="55"/>
      <c r="H22" s="56"/>
      <c r="I22" s="30"/>
      <c r="J22" s="84"/>
    </row>
    <row r="23" spans="1:10" s="4" customFormat="1" ht="15.75" customHeight="1">
      <c r="A23" s="102" t="s">
        <v>39</v>
      </c>
      <c r="B23" s="24" t="s">
        <v>41</v>
      </c>
      <c r="C23" s="25" t="s">
        <v>48</v>
      </c>
      <c r="D23" s="26"/>
      <c r="E23" s="44"/>
      <c r="F23" s="44"/>
      <c r="G23" s="44"/>
      <c r="H23" s="29">
        <v>3.17</v>
      </c>
      <c r="I23" s="30">
        <f>ROUND(H23/'2021г.(1.07)'!H27*100-100,2)</f>
        <v>3.26</v>
      </c>
      <c r="J23" s="82" t="s">
        <v>101</v>
      </c>
    </row>
    <row r="24" spans="1:10" s="4" customFormat="1" ht="15.75" customHeight="1">
      <c r="A24" s="102" t="s">
        <v>40</v>
      </c>
      <c r="B24" s="24" t="s">
        <v>55</v>
      </c>
      <c r="C24" s="25"/>
      <c r="D24" s="26"/>
      <c r="E24" s="44"/>
      <c r="F24" s="44"/>
      <c r="G24" s="44"/>
      <c r="H24" s="29"/>
      <c r="I24" s="30"/>
      <c r="J24" s="82" t="s">
        <v>99</v>
      </c>
    </row>
    <row r="25" spans="1:10" s="4" customFormat="1" ht="15.75" customHeight="1">
      <c r="A25" s="57" t="s">
        <v>43</v>
      </c>
      <c r="B25" s="58" t="s">
        <v>42</v>
      </c>
      <c r="C25" s="25" t="s">
        <v>48</v>
      </c>
      <c r="D25" s="26"/>
      <c r="E25" s="44"/>
      <c r="F25" s="44"/>
      <c r="G25" s="44"/>
      <c r="H25" s="29">
        <v>3.22</v>
      </c>
      <c r="I25" s="30">
        <f>ROUND(H25/'2021г.(1.07)'!H29*100-100,2)</f>
        <v>3.21</v>
      </c>
      <c r="J25" s="82" t="s">
        <v>104</v>
      </c>
    </row>
    <row r="26" spans="1:10" s="4" customFormat="1" ht="15.75" customHeight="1" thickBot="1">
      <c r="A26" s="59" t="s">
        <v>44</v>
      </c>
      <c r="B26" s="60" t="s">
        <v>45</v>
      </c>
      <c r="C26" s="18" t="s">
        <v>48</v>
      </c>
      <c r="D26" s="61"/>
      <c r="E26" s="62"/>
      <c r="F26" s="62"/>
      <c r="G26" s="62"/>
      <c r="H26" s="63">
        <v>1.59</v>
      </c>
      <c r="I26" s="30">
        <f>ROUND(H26/'2021г.(1.07)'!H30*100-100,2)</f>
        <v>3.25</v>
      </c>
      <c r="J26" s="85"/>
    </row>
    <row r="27" spans="1:10" s="4" customFormat="1" ht="18" customHeight="1">
      <c r="A27" s="53" t="s">
        <v>29</v>
      </c>
      <c r="B27" s="64" t="s">
        <v>90</v>
      </c>
      <c r="C27" s="51"/>
      <c r="D27" s="55"/>
      <c r="E27" s="55"/>
      <c r="F27" s="55"/>
      <c r="G27" s="55"/>
      <c r="H27" s="56"/>
      <c r="I27" s="30"/>
      <c r="J27" s="84"/>
    </row>
    <row r="28" spans="1:10" s="4" customFormat="1" ht="39">
      <c r="A28" s="102" t="s">
        <v>46</v>
      </c>
      <c r="B28" s="31" t="s">
        <v>62</v>
      </c>
      <c r="C28" s="25" t="s">
        <v>12</v>
      </c>
      <c r="D28" s="26">
        <v>4915.49</v>
      </c>
      <c r="E28" s="44">
        <v>15.38</v>
      </c>
      <c r="F28" s="44"/>
      <c r="G28" s="44"/>
      <c r="H28" s="29">
        <f>D28/1000*E28</f>
        <v>75.60023620000001</v>
      </c>
      <c r="I28" s="30">
        <f>ROUND(H28/'2021г.(1.07)'!H32*100-100,2)</f>
        <v>3.31</v>
      </c>
      <c r="J28" s="82" t="s">
        <v>101</v>
      </c>
    </row>
    <row r="29" spans="1:10" s="4" customFormat="1" ht="52.5">
      <c r="A29" s="102" t="s">
        <v>47</v>
      </c>
      <c r="B29" s="31" t="s">
        <v>64</v>
      </c>
      <c r="C29" s="25" t="s">
        <v>12</v>
      </c>
      <c r="D29" s="26">
        <f>D28</f>
        <v>4915.49</v>
      </c>
      <c r="E29" s="44">
        <v>22.27</v>
      </c>
      <c r="F29" s="44"/>
      <c r="G29" s="44"/>
      <c r="H29" s="29">
        <f>D29/1000*E29</f>
        <v>109.4679623</v>
      </c>
      <c r="I29" s="30">
        <f>ROUND(H29/'2021г.(1.07)'!H33*100-100,2)</f>
        <v>3.31</v>
      </c>
      <c r="J29" s="82" t="s">
        <v>99</v>
      </c>
    </row>
    <row r="30" spans="1:10" s="4" customFormat="1" ht="52.5">
      <c r="A30" s="102" t="s">
        <v>50</v>
      </c>
      <c r="B30" s="31" t="s">
        <v>65</v>
      </c>
      <c r="C30" s="25" t="s">
        <v>12</v>
      </c>
      <c r="D30" s="26">
        <f>D29</f>
        <v>4915.49</v>
      </c>
      <c r="E30" s="44">
        <v>7.59</v>
      </c>
      <c r="F30" s="44"/>
      <c r="G30" s="44"/>
      <c r="H30" s="29">
        <f>D30/1000*E30</f>
        <v>37.3085691</v>
      </c>
      <c r="I30" s="30">
        <f>ROUND(H30/'2021г.(1.07)'!H34*100-100,2)</f>
        <v>3.31</v>
      </c>
      <c r="J30" s="82" t="s">
        <v>106</v>
      </c>
    </row>
    <row r="31" spans="1:10" s="4" customFormat="1" ht="26.25">
      <c r="A31" s="102" t="s">
        <v>66</v>
      </c>
      <c r="B31" s="31" t="s">
        <v>61</v>
      </c>
      <c r="C31" s="25" t="s">
        <v>54</v>
      </c>
      <c r="D31" s="26">
        <f>D30</f>
        <v>4915.49</v>
      </c>
      <c r="E31" s="44">
        <v>7.99</v>
      </c>
      <c r="F31" s="44"/>
      <c r="G31" s="44"/>
      <c r="H31" s="29">
        <f>D31/1000*E31</f>
        <v>39.2747651</v>
      </c>
      <c r="I31" s="30">
        <f>ROUND(H31/'2021г.(1.07)'!H35*100-100,2)</f>
        <v>3.31</v>
      </c>
      <c r="J31" s="82"/>
    </row>
    <row r="32" spans="1:10" s="4" customFormat="1" ht="21" thickBot="1">
      <c r="A32" s="102" t="s">
        <v>67</v>
      </c>
      <c r="B32" s="24" t="s">
        <v>60</v>
      </c>
      <c r="C32" s="65" t="s">
        <v>49</v>
      </c>
      <c r="D32" s="35">
        <f>D31</f>
        <v>4915.49</v>
      </c>
      <c r="E32" s="44"/>
      <c r="F32" s="44"/>
      <c r="G32" s="44"/>
      <c r="H32" s="29"/>
      <c r="I32" s="30"/>
      <c r="J32" s="85"/>
    </row>
    <row r="33" spans="1:10" s="4" customFormat="1" ht="39.75" thickBot="1">
      <c r="A33" s="103" t="s">
        <v>68</v>
      </c>
      <c r="B33" s="67" t="s">
        <v>63</v>
      </c>
      <c r="C33" s="18" t="s">
        <v>12</v>
      </c>
      <c r="D33" s="62">
        <v>19.83</v>
      </c>
      <c r="E33" s="62">
        <v>4.6</v>
      </c>
      <c r="F33" s="62"/>
      <c r="G33" s="62"/>
      <c r="H33" s="63">
        <f>D33*E33</f>
        <v>91.21799999999999</v>
      </c>
      <c r="I33" s="30">
        <f>ROUND(H33/'2021г.(1.07)'!H37*100-100,2)</f>
        <v>3.39</v>
      </c>
      <c r="J33" s="86" t="s">
        <v>105</v>
      </c>
    </row>
    <row r="34" spans="1:10" s="4" customFormat="1" ht="19.5" customHeight="1">
      <c r="A34" s="53" t="s">
        <v>71</v>
      </c>
      <c r="B34" s="64" t="s">
        <v>72</v>
      </c>
      <c r="C34" s="51"/>
      <c r="D34" s="55"/>
      <c r="E34" s="55"/>
      <c r="F34" s="55"/>
      <c r="G34" s="55"/>
      <c r="H34" s="56"/>
      <c r="I34" s="30"/>
      <c r="J34" s="84"/>
    </row>
    <row r="35" spans="1:10" s="4" customFormat="1" ht="39">
      <c r="A35" s="102" t="s">
        <v>73</v>
      </c>
      <c r="B35" s="31" t="s">
        <v>74</v>
      </c>
      <c r="C35" s="25" t="s">
        <v>12</v>
      </c>
      <c r="D35" s="26">
        <v>830.51</v>
      </c>
      <c r="E35" s="44">
        <v>2.41</v>
      </c>
      <c r="F35" s="44"/>
      <c r="G35" s="44"/>
      <c r="H35" s="29">
        <f>D35*E35/12</f>
        <v>166.79409166666667</v>
      </c>
      <c r="I35" s="30">
        <f>ROUND(H35/'2021г.(1.07)'!H39*100-100,2)</f>
        <v>3.4</v>
      </c>
      <c r="J35" s="87" t="s">
        <v>107</v>
      </c>
    </row>
    <row r="36" spans="1:10" s="4" customFormat="1" ht="18" customHeight="1" thickBot="1">
      <c r="A36" s="104" t="s">
        <v>77</v>
      </c>
      <c r="B36" s="69" t="s">
        <v>72</v>
      </c>
      <c r="C36" s="47" t="s">
        <v>78</v>
      </c>
      <c r="D36" s="70">
        <f>D35</f>
        <v>830.51</v>
      </c>
      <c r="E36" s="71"/>
      <c r="F36" s="71"/>
      <c r="G36" s="71"/>
      <c r="H36" s="36"/>
      <c r="I36" s="30"/>
      <c r="J36" s="85"/>
    </row>
    <row r="37" ht="15.75" customHeight="1"/>
  </sheetData>
  <sheetProtection/>
  <mergeCells count="3">
    <mergeCell ref="A1:J1"/>
    <mergeCell ref="A2:J2"/>
    <mergeCell ref="A3:J3"/>
  </mergeCells>
  <printOptions horizontalCentered="1"/>
  <pageMargins left="0.1968503937007874" right="0.1968503937007874" top="0.5905511811023623" bottom="0.1968503937007874" header="0.5905511811023623" footer="0"/>
  <pageSetup fitToHeight="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ADM79</cp:lastModifiedBy>
  <cp:lastPrinted>2022-07-15T05:24:36Z</cp:lastPrinted>
  <dcterms:created xsi:type="dcterms:W3CDTF">1996-10-08T23:32:33Z</dcterms:created>
  <dcterms:modified xsi:type="dcterms:W3CDTF">2022-07-15T05:25:07Z</dcterms:modified>
  <cp:category/>
  <cp:version/>
  <cp:contentType/>
  <cp:contentStatus/>
</cp:coreProperties>
</file>